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15" windowHeight="5130" activeTab="0"/>
  </bookViews>
  <sheets>
    <sheet name="T4701" sheetId="1" r:id="rId1"/>
  </sheets>
  <externalReferences>
    <externalReference r:id="rId4"/>
  </externalReferences>
  <definedNames>
    <definedName name="__123Graph_AMAIN" hidden="1">'[1]WI00PDSI'!#REF!</definedName>
  </definedNames>
  <calcPr fullCalcOnLoad="1"/>
</workbook>
</file>

<file path=xl/sharedStrings.xml><?xml version="1.0" encoding="utf-8"?>
<sst xmlns="http://schemas.openxmlformats.org/spreadsheetml/2006/main" count="177" uniqueCount="61">
  <si>
    <t>4701: Northwest Wisconsin</t>
  </si>
  <si>
    <t>Prepared by E.J. Hopkins, PhD, Assistant Wisconsin State Climatologist</t>
  </si>
  <si>
    <t>SPRING MAM</t>
  </si>
  <si>
    <t>SUMMER JJA</t>
  </si>
  <si>
    <t>FALL SON</t>
  </si>
  <si>
    <t>WINTER DJF</t>
  </si>
  <si>
    <t>ANN</t>
  </si>
  <si>
    <t>GROW.</t>
  </si>
  <si>
    <t>NON-GR</t>
  </si>
  <si>
    <t>WATER</t>
  </si>
  <si>
    <t>1sthalf</t>
  </si>
  <si>
    <t>2ndhalf</t>
  </si>
  <si>
    <t>Snow/Heat Sea</t>
  </si>
  <si>
    <t>YR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</si>
  <si>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</si>
  <si>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</si>
  <si>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</si>
  <si>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</si>
  <si>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</si>
  <si>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</si>
  <si>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</si>
  <si>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</si>
  <si>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</si>
  <si>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</si>
  <si>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</si>
  <si>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</si>
  <si>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</t>
  </si>
  <si>
    <t>MAX</t>
  </si>
  <si>
    <t>MIN</t>
  </si>
  <si>
    <t>COUNT</t>
  </si>
  <si>
    <t>MAM</t>
  </si>
  <si>
    <t>5yrs</t>
  </si>
  <si>
    <t>JJA</t>
  </si>
  <si>
    <t>SON</t>
  </si>
  <si>
    <t>DJF</t>
  </si>
  <si>
    <t>AMJJAS</t>
  </si>
  <si>
    <t>ONDJFM</t>
  </si>
  <si>
    <t>JAN-JUN</t>
  </si>
  <si>
    <t>JUL-DEC</t>
  </si>
  <si>
    <t>JUL-JUN</t>
  </si>
  <si>
    <t>Interval/yrs</t>
  </si>
  <si>
    <t>AVE</t>
  </si>
  <si>
    <t>MEDIAN</t>
  </si>
  <si>
    <t>MODE</t>
  </si>
  <si>
    <t>STD</t>
  </si>
  <si>
    <t>Count</t>
  </si>
  <si>
    <t>NCDC AVE</t>
  </si>
  <si>
    <t>NCDC STD</t>
  </si>
  <si>
    <t>diff</t>
  </si>
  <si>
    <t>DIFF</t>
  </si>
  <si>
    <t>F</t>
  </si>
  <si>
    <t>1901-1971</t>
  </si>
  <si>
    <t>C</t>
  </si>
  <si>
    <t>Skew</t>
  </si>
  <si>
    <t>Averages from gridded routine  in divisions</t>
  </si>
  <si>
    <t>Data Source: National Climatic Data Center</t>
  </si>
  <si>
    <t>Average Temperature  deg F</t>
  </si>
  <si>
    <t>Jan 1895 - Mar 2016</t>
  </si>
  <si>
    <t>From ftp://ftp.ncdc.noaa.gov/pub/data/cirs/climdiv/climdiv-tmpcdv-v1.0.0-20160404</t>
  </si>
  <si>
    <t>As of 4 Apr 2016</t>
  </si>
  <si>
    <t>M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</si>
</sst>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General_)"/>
    <numFmt numFmtId="174" formatCode="0.0_)"/>
    <numFmt numFmtId="175" formatCode="0.00_)"/>
    <numFmt numFmtId="176" formatCode="0.0%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 quotePrefix="1">
      <alignment horizontal="left"/>
    </xf>
    <xf numFmtId="2" fontId="0" fillId="0" borderId="0" xfId="0" applyNumberFormat="1" applyAlignment="1">
      <alignment/>
    </xf>
    <xf numFmtId="0" fontId="1" fillId="0" borderId="0" xfId="0" applyFont="1" applyAlignment="1" applyProtection="1">
      <alignment horizontal="center"/>
      <protection/>
    </xf>
    <xf numFmtId="2" fontId="1" fillId="0" borderId="0" xfId="0" applyNumberFormat="1" applyFont="1" applyAlignment="1" quotePrefix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72" fontId="1" fillId="0" borderId="0" xfId="0" applyNumberFormat="1" applyFont="1" applyAlignment="1">
      <alignment horizontal="center"/>
    </xf>
    <xf numFmtId="172" fontId="0" fillId="0" borderId="0" xfId="0" applyNumberFormat="1" applyAlignment="1">
      <alignment/>
    </xf>
    <xf numFmtId="172" fontId="0" fillId="0" borderId="0" xfId="0" applyNumberFormat="1" applyAlignment="1" quotePrefix="1">
      <alignment/>
    </xf>
    <xf numFmtId="0" fontId="0" fillId="0" borderId="0" xfId="0" applyNumberFormat="1" applyAlignment="1">
      <alignment/>
    </xf>
    <xf numFmtId="172" fontId="0" fillId="0" borderId="0" xfId="0" applyNumberFormat="1" applyAlignment="1" applyProtection="1">
      <alignment/>
      <protection/>
    </xf>
    <xf numFmtId="1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dward\My%20Documents\CLIMO\WI-ZONES\DROUGHT\WI00-PDS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I00PDSI"/>
      <sheetName val="WI PDSI CHART"/>
      <sheetName val="PDSI-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261"/>
  <sheetViews>
    <sheetView tabSelected="1" zoomScalePageLayoutView="0" workbookViewId="0" topLeftCell="A1">
      <pane xSplit="1" ySplit="4" topLeftCell="B11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:J3"/>
    </sheetView>
  </sheetViews>
  <sheetFormatPr defaultColWidth="6.7109375" defaultRowHeight="12.75"/>
  <cols>
    <col min="1" max="1" width="9.140625" style="0" customWidth="1"/>
    <col min="2" max="15" width="7.7109375" style="0" customWidth="1"/>
    <col min="16" max="16" width="3.7109375" style="0" customWidth="1"/>
    <col min="17" max="17" width="7.7109375" style="0" customWidth="1"/>
    <col min="18" max="18" width="4.7109375" style="0" customWidth="1"/>
    <col min="19" max="19" width="7.7109375" style="0" customWidth="1"/>
    <col min="20" max="20" width="3.7109375" style="0" customWidth="1"/>
    <col min="21" max="35" width="6.7109375" style="0" customWidth="1"/>
    <col min="36" max="36" width="3.7109375" style="0" customWidth="1"/>
    <col min="37" max="44" width="6.7109375" style="0" customWidth="1"/>
    <col min="45" max="47" width="7.7109375" style="0" customWidth="1"/>
    <col min="48" max="48" width="4.7109375" style="0" customWidth="1"/>
    <col min="49" max="52" width="7.7109375" style="0" customWidth="1"/>
    <col min="53" max="56" width="7.7109375" style="6" customWidth="1"/>
    <col min="57" max="59" width="6.7109375" style="0" customWidth="1"/>
    <col min="60" max="60" width="7.7109375" style="6" customWidth="1"/>
    <col min="61" max="61" width="6.7109375" style="0" customWidth="1"/>
    <col min="62" max="62" width="7.7109375" style="6" customWidth="1"/>
  </cols>
  <sheetData>
    <row r="1" spans="1:62" ht="12.75">
      <c r="A1" s="1" t="s">
        <v>0</v>
      </c>
      <c r="F1" s="1" t="s">
        <v>1</v>
      </c>
      <c r="H1" s="1"/>
      <c r="I1" s="1"/>
      <c r="J1" s="1"/>
      <c r="M1" s="1"/>
      <c r="N1" s="1"/>
      <c r="P1" s="1" t="s">
        <v>55</v>
      </c>
      <c r="Q1" s="1"/>
      <c r="R1" s="1"/>
      <c r="S1" s="1"/>
      <c r="T1" s="1"/>
      <c r="U1" s="3"/>
      <c r="V1" s="1"/>
      <c r="W1" s="3"/>
      <c r="X1" s="1"/>
      <c r="Y1" s="3"/>
      <c r="Z1" s="1"/>
      <c r="AA1" s="3"/>
      <c r="AB1" s="1"/>
      <c r="AC1" s="1"/>
      <c r="AD1" s="4"/>
      <c r="AE1" s="4"/>
      <c r="AF1" s="5"/>
      <c r="AG1" s="5"/>
      <c r="AH1" s="1"/>
      <c r="AI1" s="1"/>
      <c r="AK1" s="6"/>
      <c r="AL1" s="6"/>
      <c r="BA1"/>
      <c r="BB1"/>
      <c r="BC1"/>
      <c r="BD1"/>
      <c r="BH1"/>
      <c r="BJ1"/>
    </row>
    <row r="2" spans="1:62" ht="12.75">
      <c r="A2" s="1" t="s">
        <v>56</v>
      </c>
      <c r="B2" s="1"/>
      <c r="C2" s="1"/>
      <c r="D2" s="1" t="s">
        <v>57</v>
      </c>
      <c r="E2" s="1"/>
      <c r="F2" s="1"/>
      <c r="G2" s="30" t="s">
        <v>58</v>
      </c>
      <c r="N2" s="2"/>
      <c r="O2" s="1"/>
      <c r="P2" s="1"/>
      <c r="Q2" s="1"/>
      <c r="R2" s="1"/>
      <c r="S2" s="1"/>
      <c r="T2" s="1"/>
      <c r="U2" s="7"/>
      <c r="V2" s="1"/>
      <c r="W2" s="7"/>
      <c r="X2" s="1"/>
      <c r="Y2" s="7"/>
      <c r="Z2" s="1"/>
      <c r="AA2" s="7"/>
      <c r="AB2" s="1"/>
      <c r="AC2" s="1"/>
      <c r="AD2" s="8"/>
      <c r="AE2" s="8"/>
      <c r="AF2" s="8"/>
      <c r="AG2" s="8"/>
      <c r="AH2" s="9"/>
      <c r="AI2" s="9"/>
      <c r="AJ2" s="1"/>
      <c r="AK2" s="10"/>
      <c r="AL2" s="10"/>
      <c r="AM2" s="1"/>
      <c r="AN2" s="11"/>
      <c r="BA2"/>
      <c r="BB2"/>
      <c r="BC2"/>
      <c r="BD2"/>
      <c r="BH2"/>
      <c r="BJ2"/>
    </row>
    <row r="3" spans="1:62" ht="12.75">
      <c r="A3" s="1" t="s">
        <v>59</v>
      </c>
      <c r="B3" s="1"/>
      <c r="C3" s="1"/>
      <c r="D3" s="1"/>
      <c r="E3" s="2" t="s">
        <v>54</v>
      </c>
      <c r="N3" s="25"/>
      <c r="U3" s="3" t="s">
        <v>2</v>
      </c>
      <c r="V3" s="1"/>
      <c r="W3" s="3" t="s">
        <v>3</v>
      </c>
      <c r="X3" s="1"/>
      <c r="Y3" s="3" t="s">
        <v>4</v>
      </c>
      <c r="Z3" s="1"/>
      <c r="AA3" s="3" t="s">
        <v>5</v>
      </c>
      <c r="AB3" s="1"/>
      <c r="AC3" s="1" t="s">
        <v>6</v>
      </c>
      <c r="AD3" s="4" t="s">
        <v>7</v>
      </c>
      <c r="AE3" s="4"/>
      <c r="AF3" s="5" t="s">
        <v>8</v>
      </c>
      <c r="AG3" s="5"/>
      <c r="AH3" s="1" t="s">
        <v>9</v>
      </c>
      <c r="AI3" s="1"/>
      <c r="AK3" s="1" t="s">
        <v>10</v>
      </c>
      <c r="AL3" s="1" t="s">
        <v>11</v>
      </c>
      <c r="AM3" s="1" t="s">
        <v>12</v>
      </c>
      <c r="AN3" s="1"/>
      <c r="BA3"/>
      <c r="BB3"/>
      <c r="BC3"/>
      <c r="BD3"/>
      <c r="BH3"/>
      <c r="BJ3"/>
    </row>
    <row r="4" spans="1:39" s="11" customFormat="1" ht="12.75">
      <c r="A4" s="9" t="s">
        <v>13</v>
      </c>
      <c r="B4" s="12" t="s">
        <v>14</v>
      </c>
      <c r="C4" s="12" t="s">
        <v>15</v>
      </c>
      <c r="D4" s="12" t="s">
        <v>16</v>
      </c>
      <c r="E4" s="12" t="s">
        <v>17</v>
      </c>
      <c r="F4" s="12" t="s">
        <v>18</v>
      </c>
      <c r="G4" s="12" t="s">
        <v>19</v>
      </c>
      <c r="H4" s="12" t="s">
        <v>20</v>
      </c>
      <c r="I4" s="12" t="s">
        <v>21</v>
      </c>
      <c r="J4" s="12" t="s">
        <v>22</v>
      </c>
      <c r="K4" s="12" t="s">
        <v>23</v>
      </c>
      <c r="L4" s="12" t="s">
        <v>24</v>
      </c>
      <c r="M4" s="12" t="s">
        <v>25</v>
      </c>
      <c r="N4" s="2"/>
      <c r="O4" s="12" t="s">
        <v>26</v>
      </c>
      <c r="P4" s="4"/>
      <c r="Q4" s="12" t="s">
        <v>27</v>
      </c>
      <c r="R4" s="12" t="s">
        <v>28</v>
      </c>
      <c r="S4" s="10" t="s">
        <v>29</v>
      </c>
      <c r="T4" s="1"/>
      <c r="U4" s="7" t="s">
        <v>30</v>
      </c>
      <c r="V4" s="1" t="s">
        <v>31</v>
      </c>
      <c r="W4" s="7" t="s">
        <v>32</v>
      </c>
      <c r="X4" s="1" t="s">
        <v>31</v>
      </c>
      <c r="Y4" s="7" t="s">
        <v>33</v>
      </c>
      <c r="Z4" s="1" t="s">
        <v>31</v>
      </c>
      <c r="AA4" s="7" t="s">
        <v>34</v>
      </c>
      <c r="AB4" s="1" t="s">
        <v>31</v>
      </c>
      <c r="AC4" s="1" t="s">
        <v>31</v>
      </c>
      <c r="AD4" s="8" t="s">
        <v>35</v>
      </c>
      <c r="AE4" s="1" t="s">
        <v>31</v>
      </c>
      <c r="AF4" s="8" t="s">
        <v>36</v>
      </c>
      <c r="AG4" s="1" t="s">
        <v>31</v>
      </c>
      <c r="AH4" s="9" t="s">
        <v>13</v>
      </c>
      <c r="AI4" s="1" t="s">
        <v>31</v>
      </c>
      <c r="AJ4" s="1"/>
      <c r="AK4" s="10" t="s">
        <v>37</v>
      </c>
      <c r="AL4" s="10" t="s">
        <v>38</v>
      </c>
      <c r="AM4" s="1" t="s">
        <v>39</v>
      </c>
    </row>
    <row r="5" spans="1:62" ht="12.75">
      <c r="A5">
        <v>1895</v>
      </c>
      <c r="B5" s="13">
        <v>3.8</v>
      </c>
      <c r="C5" s="13">
        <v>7</v>
      </c>
      <c r="D5" s="13">
        <v>23</v>
      </c>
      <c r="E5" s="13">
        <v>45.1</v>
      </c>
      <c r="F5" s="13">
        <v>54.8</v>
      </c>
      <c r="G5" s="13">
        <v>63.6</v>
      </c>
      <c r="H5" s="13">
        <v>65.5</v>
      </c>
      <c r="I5" s="13">
        <v>65.7</v>
      </c>
      <c r="J5" s="13">
        <v>59.2</v>
      </c>
      <c r="K5" s="13">
        <v>38.8</v>
      </c>
      <c r="L5" s="13">
        <v>27.5</v>
      </c>
      <c r="M5" s="13">
        <v>16.7</v>
      </c>
      <c r="N5" s="13"/>
      <c r="O5" s="13">
        <f aca="true" t="shared" si="0" ref="O5:O36">IF(S5&gt;11,AVERAGE(B5:M5),"")</f>
        <v>39.224999999999994</v>
      </c>
      <c r="P5" s="14"/>
      <c r="Q5" s="13">
        <f aca="true" t="shared" si="1" ref="Q5:Q36">MAX(B5:M5)</f>
        <v>65.7</v>
      </c>
      <c r="R5" s="13">
        <f aca="true" t="shared" si="2" ref="R5:R36">MIN(B5:M5)</f>
        <v>3.8</v>
      </c>
      <c r="S5" s="15">
        <f aca="true" t="shared" si="3" ref="S5:S36">COUNT(B5:M5)</f>
        <v>12</v>
      </c>
      <c r="U5" s="16">
        <f aca="true" t="shared" si="4" ref="U5:U36">IF(COUNT(D5:F5)&gt;2,AVERAGE(D5:F5),"")</f>
        <v>40.96666666666666</v>
      </c>
      <c r="V5" s="13">
        <f>IF(COUNT(U5:U7)&gt;4,AVERAGE(U5:U7),"")</f>
      </c>
      <c r="W5" s="16">
        <f aca="true" t="shared" si="5" ref="W5:W36">IF(COUNT(G5:I5)&gt;2,AVERAGE(G5:I5),"")</f>
        <v>64.93333333333334</v>
      </c>
      <c r="X5" s="13">
        <f>IF(COUNT(W5:W7)&gt;4,AVERAGE(W5:W7),"")</f>
      </c>
      <c r="Y5" s="16">
        <f aca="true" t="shared" si="6" ref="Y5:Y36">IF(COUNT(J5:L5)&gt;2,AVERAGE(J5:L5),"")</f>
        <v>41.833333333333336</v>
      </c>
      <c r="Z5" s="13">
        <f>IF(COUNT(Y5:Y7)&gt;4,AVERAGE(Y5:Y7),"")</f>
      </c>
      <c r="AA5" s="16">
        <f aca="true" t="shared" si="7" ref="AA5:AA36">IF(COUNT(M5,B6:C6)&gt;2,AVERAGE(M5,B6:C6),"")</f>
        <v>13.666666666666666</v>
      </c>
      <c r="AB5" s="13">
        <f>IF(COUNT(AA5:AA7)&gt;4,AVERAGE(AA5:AA7),"")</f>
      </c>
      <c r="AC5" s="13">
        <f>IF(COUNT(O5:O7)&gt;4,AVERAGE(O5:O7),"")</f>
      </c>
      <c r="AD5" s="13">
        <f aca="true" t="shared" si="8" ref="AD5:AD36">IF(COUNT(E5:J5)&gt;5,AVERAGE(E5:J5),"")</f>
        <v>58.98333333333333</v>
      </c>
      <c r="AE5" s="13">
        <f>IF(COUNT(AD5:AD7)&gt;4,AVERAGE(AD5:AD7),"")</f>
      </c>
      <c r="AF5" s="13">
        <f aca="true" t="shared" si="9" ref="AF5:AF36">IF(COUNT(K5:M5,B6:D6)&gt;5,AVERAGE(K5:M5,B6:D6),"")</f>
        <v>21.183333333333334</v>
      </c>
      <c r="AG5" s="13">
        <f>IF(COUNT(AF5:AF7)&gt;4,AVERAGE(AF5:AF7),"")</f>
      </c>
      <c r="AH5" s="13">
        <f aca="true" t="shared" si="10" ref="AH5:AH36">IF(COUNT(K5:M5,B6:J6)&gt;5,AVERAGE(K5:M5,B6:J6),"")</f>
        <v>39.99999999999999</v>
      </c>
      <c r="AI5" s="13">
        <f>IF(COUNT(AH5:AH7)&gt;4,AVERAGE(AH5:AH7),"")</f>
      </c>
      <c r="AK5" s="13">
        <f aca="true" t="shared" si="11" ref="AK5:AK36">IF(COUNT(B5:G5)&gt;5,AVERAGE(B5:G5),"")</f>
        <v>32.88333333333333</v>
      </c>
      <c r="AL5" s="13">
        <f aca="true" t="shared" si="12" ref="AL5:AL36">IF(COUNT(H5:M5)&gt;5,AVERAGE(H5:M5),"")</f>
        <v>45.56666666666666</v>
      </c>
      <c r="AM5" s="13">
        <f aca="true" t="shared" si="13" ref="AM5:AM36">IF(COUNT(AL5,AK6)=2,AVERAGE(AL5,AK6),"")</f>
        <v>40.325</v>
      </c>
      <c r="AN5" s="6"/>
      <c r="BA5"/>
      <c r="BB5"/>
      <c r="BC5"/>
      <c r="BD5"/>
      <c r="BH5"/>
      <c r="BJ5"/>
    </row>
    <row r="6" spans="1:62" ht="12.75">
      <c r="A6">
        <v>1896</v>
      </c>
      <c r="B6" s="13">
        <v>10.3</v>
      </c>
      <c r="C6" s="13">
        <v>14</v>
      </c>
      <c r="D6" s="13">
        <v>19.8</v>
      </c>
      <c r="E6" s="13">
        <v>42.5</v>
      </c>
      <c r="F6" s="13">
        <v>59</v>
      </c>
      <c r="G6" s="13">
        <v>64.9</v>
      </c>
      <c r="H6" s="13">
        <v>67.4</v>
      </c>
      <c r="I6" s="13">
        <v>65.7</v>
      </c>
      <c r="J6" s="13">
        <v>53.4</v>
      </c>
      <c r="K6" s="13">
        <v>40.1</v>
      </c>
      <c r="L6" s="13">
        <v>19.5</v>
      </c>
      <c r="M6" s="13">
        <v>16.7</v>
      </c>
      <c r="N6" s="13"/>
      <c r="O6" s="13">
        <f t="shared" si="0"/>
        <v>39.44166666666666</v>
      </c>
      <c r="P6" s="14"/>
      <c r="Q6" s="13">
        <f t="shared" si="1"/>
        <v>67.4</v>
      </c>
      <c r="R6" s="13">
        <f t="shared" si="2"/>
        <v>10.3</v>
      </c>
      <c r="S6" s="15">
        <f t="shared" si="3"/>
        <v>12</v>
      </c>
      <c r="U6" s="16">
        <f t="shared" si="4"/>
        <v>40.43333333333333</v>
      </c>
      <c r="V6" s="13">
        <f>IF(COUNT(U5:U8)&gt;4,AVERAGE(U5:U8),"")</f>
      </c>
      <c r="W6" s="16">
        <f t="shared" si="5"/>
        <v>66</v>
      </c>
      <c r="X6" s="13">
        <f>IF(COUNT(W5:W8)&gt;4,AVERAGE(W5:W8),"")</f>
      </c>
      <c r="Y6" s="16">
        <f t="shared" si="6"/>
        <v>37.666666666666664</v>
      </c>
      <c r="Z6" s="13">
        <f>IF(COUNT(Y5:Y8)&gt;4,AVERAGE(Y5:Y8),"")</f>
      </c>
      <c r="AA6" s="16">
        <f t="shared" si="7"/>
        <v>12.666666666666666</v>
      </c>
      <c r="AB6" s="13">
        <f>IF(COUNT(AA5:AA8)&gt;4,AVERAGE(AA5:AA8),"")</f>
      </c>
      <c r="AC6" s="13">
        <f>IF(COUNT(O5:O8)&gt;4,AVERAGE(O5:O8),"")</f>
      </c>
      <c r="AD6" s="13">
        <f t="shared" si="8"/>
        <v>58.81666666666666</v>
      </c>
      <c r="AE6" s="13">
        <f>IF(COUNT(AD5:AD8)&gt;4,AVERAGE(AD5:AD8),"")</f>
      </c>
      <c r="AF6" s="13">
        <f t="shared" si="9"/>
        <v>19.75</v>
      </c>
      <c r="AG6" s="13">
        <f>IF(COUNT(AF5:AF8)&gt;4,AVERAGE(AF5:AF8),"")</f>
      </c>
      <c r="AH6" s="13">
        <f t="shared" si="10"/>
        <v>38.90833333333334</v>
      </c>
      <c r="AI6" s="13">
        <f>IF(COUNT(AH5:AH8)&gt;4,AVERAGE(AH5:AH8),"")</f>
      </c>
      <c r="AK6" s="13">
        <f t="shared" si="11"/>
        <v>35.083333333333336</v>
      </c>
      <c r="AL6" s="13">
        <f t="shared" si="12"/>
        <v>43.800000000000004</v>
      </c>
      <c r="AM6" s="13">
        <f t="shared" si="13"/>
        <v>38.13333333333334</v>
      </c>
      <c r="AN6" s="6"/>
      <c r="BA6"/>
      <c r="BB6"/>
      <c r="BC6"/>
      <c r="BD6"/>
      <c r="BH6"/>
      <c r="BJ6"/>
    </row>
    <row r="7" spans="1:62" ht="12.75">
      <c r="A7">
        <v>1897</v>
      </c>
      <c r="B7" s="13">
        <v>6.5</v>
      </c>
      <c r="C7" s="13">
        <v>14.8</v>
      </c>
      <c r="D7" s="13">
        <v>20.9</v>
      </c>
      <c r="E7" s="13">
        <v>41.2</v>
      </c>
      <c r="F7" s="13">
        <v>50.9</v>
      </c>
      <c r="G7" s="13">
        <v>60.5</v>
      </c>
      <c r="H7" s="13">
        <v>70.7</v>
      </c>
      <c r="I7" s="13">
        <v>62.8</v>
      </c>
      <c r="J7" s="13">
        <v>62.3</v>
      </c>
      <c r="K7" s="13">
        <v>47.4</v>
      </c>
      <c r="L7" s="13">
        <v>23.9</v>
      </c>
      <c r="M7" s="13">
        <v>9.6</v>
      </c>
      <c r="N7" s="13"/>
      <c r="O7" s="13">
        <f t="shared" si="0"/>
        <v>39.291666666666664</v>
      </c>
      <c r="P7" s="14"/>
      <c r="Q7" s="13">
        <f t="shared" si="1"/>
        <v>70.7</v>
      </c>
      <c r="R7" s="13">
        <f t="shared" si="2"/>
        <v>6.5</v>
      </c>
      <c r="S7" s="15">
        <f t="shared" si="3"/>
        <v>12</v>
      </c>
      <c r="U7" s="16">
        <f t="shared" si="4"/>
        <v>37.666666666666664</v>
      </c>
      <c r="V7" s="13">
        <f aca="true" t="shared" si="14" ref="V7:V38">IF(COUNT(U5:U9)&gt;4,AVERAGE(U5:U9),"")</f>
        <v>39.486666666666665</v>
      </c>
      <c r="W7" s="16">
        <f t="shared" si="5"/>
        <v>64.66666666666667</v>
      </c>
      <c r="X7" s="13">
        <f aca="true" t="shared" si="15" ref="X7:X38">IF(COUNT(W5:W9)&gt;4,AVERAGE(W5:W9),"")</f>
        <v>65.64</v>
      </c>
      <c r="Y7" s="16">
        <f t="shared" si="6"/>
        <v>44.53333333333333</v>
      </c>
      <c r="Z7" s="13">
        <f aca="true" t="shared" si="16" ref="Z7:Z38">IF(COUNT(Y5:Y9)&gt;4,AVERAGE(Y5:Y9),"")</f>
        <v>42.78</v>
      </c>
      <c r="AA7" s="16">
        <f t="shared" si="7"/>
        <v>14.266666666666666</v>
      </c>
      <c r="AB7" s="13">
        <f aca="true" t="shared" si="17" ref="AB7:AB38">IF(COUNT(AA5:AA9)&gt;4,AVERAGE(AA5:AA9),"")</f>
        <v>11.886666666666667</v>
      </c>
      <c r="AC7" s="13">
        <f aca="true" t="shared" si="18" ref="AC7:AC38">IF(COUNT(O5:O9)&gt;4,AVERAGE(O5:O9),"")</f>
        <v>39.763333333333335</v>
      </c>
      <c r="AD7" s="13">
        <f t="shared" si="8"/>
        <v>58.06666666666667</v>
      </c>
      <c r="AE7" s="13">
        <f aca="true" t="shared" si="19" ref="AE7:AE38">IF(COUNT(AD5:AD9)&gt;4,AVERAGE(AD5:AD9),"")</f>
        <v>58.60999999999999</v>
      </c>
      <c r="AF7" s="13">
        <f t="shared" si="9"/>
        <v>24.150000000000002</v>
      </c>
      <c r="AG7" s="13">
        <f aca="true" t="shared" si="20" ref="AG7:AG38">IF(COUNT(AF5:AF9)&gt;4,AVERAGE(AF5:AF9),"")</f>
        <v>21.21666666666667</v>
      </c>
      <c r="AH7" s="13">
        <f t="shared" si="10"/>
        <v>41.50833333333333</v>
      </c>
      <c r="AI7" s="13">
        <f aca="true" t="shared" si="21" ref="AI7:AI38">IF(COUNT(AH5:AH9)&gt;4,AVERAGE(AH5:AH9),"")</f>
        <v>40.10666666666667</v>
      </c>
      <c r="AK7" s="13">
        <f t="shared" si="11"/>
        <v>32.46666666666667</v>
      </c>
      <c r="AL7" s="13">
        <f t="shared" si="12"/>
        <v>46.116666666666674</v>
      </c>
      <c r="AM7" s="13">
        <f t="shared" si="13"/>
        <v>41.58333333333334</v>
      </c>
      <c r="AN7" s="6"/>
      <c r="BA7"/>
      <c r="BB7"/>
      <c r="BC7"/>
      <c r="BD7"/>
      <c r="BH7"/>
      <c r="BJ7"/>
    </row>
    <row r="8" spans="1:62" ht="12.75">
      <c r="A8">
        <v>1898</v>
      </c>
      <c r="B8" s="13">
        <v>16.7</v>
      </c>
      <c r="C8" s="13">
        <v>16.5</v>
      </c>
      <c r="D8" s="13">
        <v>30.8</v>
      </c>
      <c r="E8" s="13">
        <v>41.1</v>
      </c>
      <c r="F8" s="13">
        <v>53.4</v>
      </c>
      <c r="G8" s="13">
        <v>63.8</v>
      </c>
      <c r="H8" s="13">
        <v>69.6</v>
      </c>
      <c r="I8" s="13">
        <v>65.2</v>
      </c>
      <c r="J8" s="13">
        <v>60.1</v>
      </c>
      <c r="K8" s="13">
        <v>42.9</v>
      </c>
      <c r="L8" s="13">
        <v>27.3</v>
      </c>
      <c r="M8" s="13">
        <v>9</v>
      </c>
      <c r="N8" s="13"/>
      <c r="O8" s="13">
        <f t="shared" si="0"/>
        <v>41.36666666666667</v>
      </c>
      <c r="P8" s="14"/>
      <c r="Q8" s="13">
        <f t="shared" si="1"/>
        <v>69.6</v>
      </c>
      <c r="R8" s="13">
        <f t="shared" si="2"/>
        <v>9</v>
      </c>
      <c r="S8" s="15">
        <f t="shared" si="3"/>
        <v>12</v>
      </c>
      <c r="U8" s="16">
        <f t="shared" si="4"/>
        <v>41.76666666666667</v>
      </c>
      <c r="V8" s="13">
        <f t="shared" si="14"/>
        <v>39.586666666666666</v>
      </c>
      <c r="W8" s="16">
        <f t="shared" si="5"/>
        <v>66.19999999999999</v>
      </c>
      <c r="X8" s="13">
        <f t="shared" si="15"/>
        <v>66.27333333333334</v>
      </c>
      <c r="Y8" s="16">
        <f t="shared" si="6"/>
        <v>43.43333333333334</v>
      </c>
      <c r="Z8" s="13">
        <f t="shared" si="16"/>
        <v>43.513333333333335</v>
      </c>
      <c r="AA8" s="16">
        <f t="shared" si="7"/>
        <v>5.866666666666666</v>
      </c>
      <c r="AB8" s="13">
        <f t="shared" si="17"/>
        <v>11.493333333333334</v>
      </c>
      <c r="AC8" s="13">
        <f t="shared" si="18"/>
        <v>40.32666666666667</v>
      </c>
      <c r="AD8" s="13">
        <f t="shared" si="8"/>
        <v>58.866666666666674</v>
      </c>
      <c r="AE8" s="13">
        <f t="shared" si="19"/>
        <v>58.99666666666667</v>
      </c>
      <c r="AF8" s="13">
        <f t="shared" si="9"/>
        <v>16.8</v>
      </c>
      <c r="AG8" s="13">
        <f t="shared" si="20"/>
        <v>21.576666666666668</v>
      </c>
      <c r="AH8" s="13">
        <f t="shared" si="10"/>
        <v>37.55833333333333</v>
      </c>
      <c r="AI8" s="13">
        <f t="shared" si="21"/>
        <v>40.35</v>
      </c>
      <c r="AK8" s="13">
        <f t="shared" si="11"/>
        <v>37.050000000000004</v>
      </c>
      <c r="AL8" s="13">
        <f t="shared" si="12"/>
        <v>45.68333333333334</v>
      </c>
      <c r="AM8" s="13">
        <f t="shared" si="13"/>
        <v>37.99166666666667</v>
      </c>
      <c r="AN8" s="6"/>
      <c r="BA8"/>
      <c r="BB8"/>
      <c r="BC8"/>
      <c r="BD8"/>
      <c r="BH8"/>
      <c r="BJ8"/>
    </row>
    <row r="9" spans="1:62" ht="12.75">
      <c r="A9">
        <v>1899</v>
      </c>
      <c r="B9" s="13">
        <v>5.7</v>
      </c>
      <c r="C9" s="13">
        <v>2.9</v>
      </c>
      <c r="D9" s="13">
        <v>13</v>
      </c>
      <c r="E9" s="13">
        <v>43.6</v>
      </c>
      <c r="F9" s="13">
        <v>53.2</v>
      </c>
      <c r="G9" s="13">
        <v>63.4</v>
      </c>
      <c r="H9" s="13">
        <v>68.6</v>
      </c>
      <c r="I9" s="13">
        <v>67.2</v>
      </c>
      <c r="J9" s="13">
        <v>53.9</v>
      </c>
      <c r="K9" s="13">
        <v>48.1</v>
      </c>
      <c r="L9" s="13">
        <v>37.3</v>
      </c>
      <c r="M9" s="13">
        <v>17</v>
      </c>
      <c r="N9" s="13"/>
      <c r="O9" s="13">
        <f t="shared" si="0"/>
        <v>39.49166666666667</v>
      </c>
      <c r="P9" s="14"/>
      <c r="Q9" s="13">
        <f t="shared" si="1"/>
        <v>68.6</v>
      </c>
      <c r="R9" s="13">
        <f t="shared" si="2"/>
        <v>2.9</v>
      </c>
      <c r="S9" s="15">
        <f t="shared" si="3"/>
        <v>12</v>
      </c>
      <c r="U9" s="16">
        <f t="shared" si="4"/>
        <v>36.6</v>
      </c>
      <c r="V9" s="13">
        <f t="shared" si="14"/>
        <v>39.660000000000004</v>
      </c>
      <c r="W9" s="16">
        <f t="shared" si="5"/>
        <v>66.39999999999999</v>
      </c>
      <c r="X9" s="13">
        <f t="shared" si="15"/>
        <v>66.56666666666666</v>
      </c>
      <c r="Y9" s="16">
        <f t="shared" si="6"/>
        <v>46.43333333333334</v>
      </c>
      <c r="Z9" s="13">
        <f t="shared" si="16"/>
        <v>44.56666666666667</v>
      </c>
      <c r="AA9" s="16">
        <f t="shared" si="7"/>
        <v>12.966666666666669</v>
      </c>
      <c r="AB9" s="13">
        <f t="shared" si="17"/>
        <v>11.353333333333335</v>
      </c>
      <c r="AC9" s="13">
        <f t="shared" si="18"/>
        <v>40.483333333333334</v>
      </c>
      <c r="AD9" s="13">
        <f t="shared" si="8"/>
        <v>58.31666666666666</v>
      </c>
      <c r="AE9" s="13">
        <f t="shared" si="19"/>
        <v>59.123333333333335</v>
      </c>
      <c r="AF9" s="13">
        <f t="shared" si="9"/>
        <v>24.200000000000003</v>
      </c>
      <c r="AG9" s="13">
        <f t="shared" si="20"/>
        <v>22.34666666666667</v>
      </c>
      <c r="AH9" s="13">
        <f t="shared" si="10"/>
        <v>42.55833333333334</v>
      </c>
      <c r="AI9" s="13">
        <f t="shared" si="21"/>
        <v>40.596666666666664</v>
      </c>
      <c r="AK9" s="13">
        <f t="shared" si="11"/>
        <v>30.3</v>
      </c>
      <c r="AL9" s="13">
        <f t="shared" si="12"/>
        <v>48.68333333333334</v>
      </c>
      <c r="AM9" s="13">
        <f t="shared" si="13"/>
        <v>41.96666666666667</v>
      </c>
      <c r="AN9" s="6"/>
      <c r="BA9"/>
      <c r="BB9"/>
      <c r="BC9"/>
      <c r="BD9"/>
      <c r="BH9"/>
      <c r="BJ9"/>
    </row>
    <row r="10" spans="1:62" ht="12.75">
      <c r="A10">
        <v>1900</v>
      </c>
      <c r="B10" s="13">
        <v>17.2</v>
      </c>
      <c r="C10" s="13">
        <v>4.7</v>
      </c>
      <c r="D10" s="13">
        <v>20.9</v>
      </c>
      <c r="E10" s="13">
        <v>47.2</v>
      </c>
      <c r="F10" s="13">
        <v>56.3</v>
      </c>
      <c r="G10" s="13">
        <v>65.2</v>
      </c>
      <c r="H10" s="13">
        <v>66.9</v>
      </c>
      <c r="I10" s="13">
        <v>72.2</v>
      </c>
      <c r="J10" s="13">
        <v>57.7</v>
      </c>
      <c r="K10" s="13">
        <v>53.8</v>
      </c>
      <c r="L10" s="13">
        <v>25</v>
      </c>
      <c r="M10" s="13">
        <v>17.4</v>
      </c>
      <c r="N10" s="13"/>
      <c r="O10" s="13">
        <f t="shared" si="0"/>
        <v>42.041666666666664</v>
      </c>
      <c r="P10" s="14"/>
      <c r="Q10" s="13">
        <f t="shared" si="1"/>
        <v>72.2</v>
      </c>
      <c r="R10" s="13">
        <f t="shared" si="2"/>
        <v>4.7</v>
      </c>
      <c r="S10" s="15">
        <f t="shared" si="3"/>
        <v>12</v>
      </c>
      <c r="U10" s="16">
        <f t="shared" si="4"/>
        <v>41.46666666666666</v>
      </c>
      <c r="V10" s="13">
        <f t="shared" si="14"/>
        <v>40.693333333333335</v>
      </c>
      <c r="W10" s="16">
        <f t="shared" si="5"/>
        <v>68.10000000000001</v>
      </c>
      <c r="X10" s="13">
        <f t="shared" si="15"/>
        <v>66.33333333333333</v>
      </c>
      <c r="Y10" s="16">
        <f t="shared" si="6"/>
        <v>45.5</v>
      </c>
      <c r="Z10" s="13">
        <f t="shared" si="16"/>
        <v>44.36</v>
      </c>
      <c r="AA10" s="16">
        <f t="shared" si="7"/>
        <v>11.700000000000001</v>
      </c>
      <c r="AB10" s="13">
        <f t="shared" si="17"/>
        <v>10.66</v>
      </c>
      <c r="AC10" s="13">
        <f t="shared" si="18"/>
        <v>40.736666666666665</v>
      </c>
      <c r="AD10" s="13">
        <f t="shared" si="8"/>
        <v>60.916666666666664</v>
      </c>
      <c r="AE10" s="13">
        <f t="shared" si="19"/>
        <v>58.84666666666666</v>
      </c>
      <c r="AF10" s="13">
        <f t="shared" si="9"/>
        <v>22.98333333333333</v>
      </c>
      <c r="AG10" s="13">
        <f t="shared" si="20"/>
        <v>22.150000000000002</v>
      </c>
      <c r="AH10" s="13">
        <f t="shared" si="10"/>
        <v>41.21666666666666</v>
      </c>
      <c r="AI10" s="13">
        <f t="shared" si="21"/>
        <v>40.266666666666666</v>
      </c>
      <c r="AK10" s="13">
        <f t="shared" si="11"/>
        <v>35.25</v>
      </c>
      <c r="AL10" s="13">
        <f t="shared" si="12"/>
        <v>48.833333333333336</v>
      </c>
      <c r="AM10" s="13">
        <f t="shared" si="13"/>
        <v>41.46666666666667</v>
      </c>
      <c r="AN10" s="6"/>
      <c r="BA10"/>
      <c r="BB10"/>
      <c r="BC10"/>
      <c r="BD10"/>
      <c r="BH10"/>
      <c r="BJ10"/>
    </row>
    <row r="11" spans="1:62" ht="12.75">
      <c r="A11">
        <v>1901</v>
      </c>
      <c r="B11" s="13">
        <v>10</v>
      </c>
      <c r="C11" s="13">
        <v>7.7</v>
      </c>
      <c r="D11" s="13">
        <v>24</v>
      </c>
      <c r="E11" s="13">
        <v>44.1</v>
      </c>
      <c r="F11" s="13">
        <v>54.3</v>
      </c>
      <c r="G11" s="13">
        <v>64.5</v>
      </c>
      <c r="H11" s="13">
        <v>71.1</v>
      </c>
      <c r="I11" s="13">
        <v>66.8</v>
      </c>
      <c r="J11" s="13">
        <v>55.9</v>
      </c>
      <c r="K11" s="13">
        <v>46.5</v>
      </c>
      <c r="L11" s="13">
        <v>26.4</v>
      </c>
      <c r="M11" s="13">
        <v>11.4</v>
      </c>
      <c r="N11" s="13"/>
      <c r="O11" s="13">
        <f t="shared" si="0"/>
        <v>40.225</v>
      </c>
      <c r="P11" s="14"/>
      <c r="Q11" s="13">
        <f t="shared" si="1"/>
        <v>71.1</v>
      </c>
      <c r="R11" s="13">
        <f t="shared" si="2"/>
        <v>7.7</v>
      </c>
      <c r="S11" s="15">
        <f t="shared" si="3"/>
        <v>12</v>
      </c>
      <c r="U11" s="16">
        <f t="shared" si="4"/>
        <v>40.8</v>
      </c>
      <c r="V11" s="13">
        <f t="shared" si="14"/>
        <v>40.78666666666666</v>
      </c>
      <c r="W11" s="16">
        <f t="shared" si="5"/>
        <v>67.46666666666665</v>
      </c>
      <c r="X11" s="13">
        <f t="shared" si="15"/>
        <v>65.61333333333333</v>
      </c>
      <c r="Y11" s="16">
        <f t="shared" si="6"/>
        <v>42.93333333333334</v>
      </c>
      <c r="Z11" s="13">
        <f t="shared" si="16"/>
        <v>44.093333333333334</v>
      </c>
      <c r="AA11" s="16">
        <f t="shared" si="7"/>
        <v>11.966666666666667</v>
      </c>
      <c r="AB11" s="13">
        <f t="shared" si="17"/>
        <v>10.066666666666666</v>
      </c>
      <c r="AC11" s="13">
        <f t="shared" si="18"/>
        <v>40.23833333333333</v>
      </c>
      <c r="AD11" s="13">
        <f t="shared" si="8"/>
        <v>59.449999999999996</v>
      </c>
      <c r="AE11" s="13">
        <f t="shared" si="19"/>
        <v>58.383333333333326</v>
      </c>
      <c r="AF11" s="13">
        <f t="shared" si="9"/>
        <v>23.600000000000005</v>
      </c>
      <c r="AG11" s="13">
        <f t="shared" si="20"/>
        <v>22.220000000000006</v>
      </c>
      <c r="AH11" s="13">
        <f t="shared" si="10"/>
        <v>40.14166666666666</v>
      </c>
      <c r="AI11" s="13">
        <f t="shared" si="21"/>
        <v>40.01166666666666</v>
      </c>
      <c r="AK11" s="13">
        <f t="shared" si="11"/>
        <v>34.1</v>
      </c>
      <c r="AL11" s="13">
        <f t="shared" si="12"/>
        <v>46.349999999999994</v>
      </c>
      <c r="AM11" s="13">
        <f t="shared" si="13"/>
        <v>40.83333333333333</v>
      </c>
      <c r="AN11" s="6"/>
      <c r="BA11"/>
      <c r="BB11"/>
      <c r="BC11"/>
      <c r="BD11"/>
      <c r="BH11"/>
      <c r="BJ11"/>
    </row>
    <row r="12" spans="1:62" ht="12.75">
      <c r="A12">
        <v>1902</v>
      </c>
      <c r="B12" s="13">
        <v>12</v>
      </c>
      <c r="C12" s="13">
        <v>12.5</v>
      </c>
      <c r="D12" s="13">
        <v>32.8</v>
      </c>
      <c r="E12" s="13">
        <v>39.6</v>
      </c>
      <c r="F12" s="13">
        <v>56.1</v>
      </c>
      <c r="G12" s="13">
        <v>58.9</v>
      </c>
      <c r="H12" s="13">
        <v>68.7</v>
      </c>
      <c r="I12" s="13">
        <v>62.9</v>
      </c>
      <c r="J12" s="13">
        <v>53.9</v>
      </c>
      <c r="K12" s="13">
        <v>44.1</v>
      </c>
      <c r="L12" s="13">
        <v>32.5</v>
      </c>
      <c r="M12" s="13">
        <v>12.7</v>
      </c>
      <c r="N12" s="13"/>
      <c r="O12" s="13">
        <f t="shared" si="0"/>
        <v>40.55833333333333</v>
      </c>
      <c r="P12" s="14"/>
      <c r="Q12" s="13">
        <f t="shared" si="1"/>
        <v>68.7</v>
      </c>
      <c r="R12" s="13">
        <f t="shared" si="2"/>
        <v>12</v>
      </c>
      <c r="S12" s="15">
        <f t="shared" si="3"/>
        <v>12</v>
      </c>
      <c r="U12" s="16">
        <f t="shared" si="4"/>
        <v>42.833333333333336</v>
      </c>
      <c r="V12" s="13">
        <f t="shared" si="14"/>
        <v>40.93333333333333</v>
      </c>
      <c r="W12" s="16">
        <f t="shared" si="5"/>
        <v>63.5</v>
      </c>
      <c r="X12" s="13">
        <f t="shared" si="15"/>
        <v>64.90666666666667</v>
      </c>
      <c r="Y12" s="16">
        <f t="shared" si="6"/>
        <v>43.5</v>
      </c>
      <c r="Z12" s="13">
        <f t="shared" si="16"/>
        <v>43.62</v>
      </c>
      <c r="AA12" s="16">
        <f t="shared" si="7"/>
        <v>10.799999999999999</v>
      </c>
      <c r="AB12" s="13">
        <f t="shared" si="17"/>
        <v>9.026666666666667</v>
      </c>
      <c r="AC12" s="13">
        <f t="shared" si="18"/>
        <v>39.825</v>
      </c>
      <c r="AD12" s="13">
        <f t="shared" si="8"/>
        <v>56.68333333333333</v>
      </c>
      <c r="AE12" s="13">
        <f t="shared" si="19"/>
        <v>57.80333333333333</v>
      </c>
      <c r="AF12" s="13">
        <f t="shared" si="9"/>
        <v>23.166666666666668</v>
      </c>
      <c r="AG12" s="13">
        <f t="shared" si="20"/>
        <v>21.733333333333334</v>
      </c>
      <c r="AH12" s="13">
        <f t="shared" si="10"/>
        <v>39.858333333333334</v>
      </c>
      <c r="AI12" s="13">
        <f t="shared" si="21"/>
        <v>39.391666666666666</v>
      </c>
      <c r="AK12" s="13">
        <f t="shared" si="11"/>
        <v>35.31666666666667</v>
      </c>
      <c r="AL12" s="13">
        <f t="shared" si="12"/>
        <v>45.800000000000004</v>
      </c>
      <c r="AM12" s="13">
        <f t="shared" si="13"/>
        <v>40.125</v>
      </c>
      <c r="AN12" s="6"/>
      <c r="BA12"/>
      <c r="BB12"/>
      <c r="BC12"/>
      <c r="BD12"/>
      <c r="BH12"/>
      <c r="BJ12"/>
    </row>
    <row r="13" spans="1:62" ht="12.75">
      <c r="A13">
        <v>1903</v>
      </c>
      <c r="B13" s="13">
        <v>9.3</v>
      </c>
      <c r="C13" s="13">
        <v>10.4</v>
      </c>
      <c r="D13" s="13">
        <v>30</v>
      </c>
      <c r="E13" s="13">
        <v>41.8</v>
      </c>
      <c r="F13" s="13">
        <v>54.9</v>
      </c>
      <c r="G13" s="13">
        <v>60.3</v>
      </c>
      <c r="H13" s="13">
        <v>66.2</v>
      </c>
      <c r="I13" s="13">
        <v>61.3</v>
      </c>
      <c r="J13" s="13">
        <v>54.8</v>
      </c>
      <c r="K13" s="13">
        <v>45.9</v>
      </c>
      <c r="L13" s="13">
        <v>25.6</v>
      </c>
      <c r="M13" s="13">
        <v>6</v>
      </c>
      <c r="N13" s="13"/>
      <c r="O13" s="13">
        <f t="shared" si="0"/>
        <v>38.875</v>
      </c>
      <c r="P13" s="14"/>
      <c r="Q13" s="13">
        <f t="shared" si="1"/>
        <v>66.2</v>
      </c>
      <c r="R13" s="13">
        <f t="shared" si="2"/>
        <v>6</v>
      </c>
      <c r="S13" s="15">
        <f t="shared" si="3"/>
        <v>12</v>
      </c>
      <c r="U13" s="16">
        <f t="shared" si="4"/>
        <v>42.23333333333333</v>
      </c>
      <c r="V13" s="13">
        <f t="shared" si="14"/>
        <v>40.64</v>
      </c>
      <c r="W13" s="16">
        <f t="shared" si="5"/>
        <v>62.6</v>
      </c>
      <c r="X13" s="13">
        <f t="shared" si="15"/>
        <v>64.16</v>
      </c>
      <c r="Y13" s="16">
        <f t="shared" si="6"/>
        <v>42.099999999999994</v>
      </c>
      <c r="Z13" s="13">
        <f t="shared" si="16"/>
        <v>43.32666666666667</v>
      </c>
      <c r="AA13" s="16">
        <f t="shared" si="7"/>
        <v>2.9</v>
      </c>
      <c r="AB13" s="13">
        <f t="shared" si="17"/>
        <v>9.586666666666666</v>
      </c>
      <c r="AC13" s="13">
        <f t="shared" si="18"/>
        <v>39.29833333333333</v>
      </c>
      <c r="AD13" s="13">
        <f t="shared" si="8"/>
        <v>56.550000000000004</v>
      </c>
      <c r="AE13" s="13">
        <f t="shared" si="19"/>
        <v>57.05</v>
      </c>
      <c r="AF13" s="13">
        <f t="shared" si="9"/>
        <v>17.15</v>
      </c>
      <c r="AG13" s="13">
        <f t="shared" si="20"/>
        <v>21.580000000000002</v>
      </c>
      <c r="AH13" s="13">
        <f t="shared" si="10"/>
        <v>36.28333333333334</v>
      </c>
      <c r="AI13" s="13">
        <f t="shared" si="21"/>
        <v>39.266666666666666</v>
      </c>
      <c r="AK13" s="13">
        <f t="shared" si="11"/>
        <v>34.449999999999996</v>
      </c>
      <c r="AL13" s="13">
        <f t="shared" si="12"/>
        <v>43.300000000000004</v>
      </c>
      <c r="AM13" s="13">
        <f t="shared" si="13"/>
        <v>36.391666666666666</v>
      </c>
      <c r="AN13" s="6"/>
      <c r="BA13"/>
      <c r="BB13"/>
      <c r="BC13"/>
      <c r="BD13"/>
      <c r="BH13"/>
      <c r="BJ13"/>
    </row>
    <row r="14" spans="1:62" ht="12.75">
      <c r="A14">
        <v>1904</v>
      </c>
      <c r="B14" s="13">
        <v>2.1</v>
      </c>
      <c r="C14" s="13">
        <v>0.6</v>
      </c>
      <c r="D14" s="13">
        <v>22.7</v>
      </c>
      <c r="E14" s="13">
        <v>36.2</v>
      </c>
      <c r="F14" s="13">
        <v>53.1</v>
      </c>
      <c r="G14" s="13">
        <v>62.2</v>
      </c>
      <c r="H14" s="13">
        <v>63.8</v>
      </c>
      <c r="I14" s="13">
        <v>62.6</v>
      </c>
      <c r="J14" s="13">
        <v>54.6</v>
      </c>
      <c r="K14" s="13">
        <v>44</v>
      </c>
      <c r="L14" s="13">
        <v>33.6</v>
      </c>
      <c r="M14" s="13">
        <v>13.6</v>
      </c>
      <c r="N14" s="13"/>
      <c r="O14" s="13">
        <f t="shared" si="0"/>
        <v>37.425000000000004</v>
      </c>
      <c r="P14" s="14"/>
      <c r="Q14" s="13">
        <f t="shared" si="1"/>
        <v>63.8</v>
      </c>
      <c r="R14" s="13">
        <f t="shared" si="2"/>
        <v>0.6</v>
      </c>
      <c r="S14" s="15">
        <f t="shared" si="3"/>
        <v>12</v>
      </c>
      <c r="U14" s="16">
        <f t="shared" si="4"/>
        <v>37.333333333333336</v>
      </c>
      <c r="V14" s="13">
        <f t="shared" si="14"/>
        <v>40.14</v>
      </c>
      <c r="W14" s="16">
        <f t="shared" si="5"/>
        <v>62.86666666666667</v>
      </c>
      <c r="X14" s="13">
        <f t="shared" si="15"/>
        <v>63.67333333333333</v>
      </c>
      <c r="Y14" s="16">
        <f t="shared" si="6"/>
        <v>44.06666666666666</v>
      </c>
      <c r="Z14" s="13">
        <f t="shared" si="16"/>
        <v>43.62</v>
      </c>
      <c r="AA14" s="16">
        <f t="shared" si="7"/>
        <v>7.766666666666667</v>
      </c>
      <c r="AB14" s="13">
        <f t="shared" si="17"/>
        <v>9.393333333333334</v>
      </c>
      <c r="AC14" s="13">
        <f t="shared" si="18"/>
        <v>39.325</v>
      </c>
      <c r="AD14" s="13">
        <f t="shared" si="8"/>
        <v>55.41666666666668</v>
      </c>
      <c r="AE14" s="13">
        <f t="shared" si="19"/>
        <v>56.95333333333333</v>
      </c>
      <c r="AF14" s="13">
        <f t="shared" si="9"/>
        <v>21.766666666666666</v>
      </c>
      <c r="AG14" s="13">
        <f t="shared" si="20"/>
        <v>21.253333333333334</v>
      </c>
      <c r="AH14" s="13">
        <f t="shared" si="10"/>
        <v>39.458333333333336</v>
      </c>
      <c r="AI14" s="13">
        <f t="shared" si="21"/>
        <v>38.845000000000006</v>
      </c>
      <c r="AK14" s="13">
        <f t="shared" si="11"/>
        <v>29.483333333333334</v>
      </c>
      <c r="AL14" s="13">
        <f t="shared" si="12"/>
        <v>45.366666666666674</v>
      </c>
      <c r="AM14" s="13">
        <f t="shared" si="13"/>
        <v>38.55833333333334</v>
      </c>
      <c r="AN14" s="6"/>
      <c r="BA14"/>
      <c r="BB14"/>
      <c r="BC14"/>
      <c r="BD14"/>
      <c r="BH14"/>
      <c r="BJ14"/>
    </row>
    <row r="15" spans="1:62" ht="12.75">
      <c r="A15">
        <v>1905</v>
      </c>
      <c r="B15" s="13">
        <v>2.5</v>
      </c>
      <c r="C15" s="13">
        <v>7.2</v>
      </c>
      <c r="D15" s="13">
        <v>29.7</v>
      </c>
      <c r="E15" s="13">
        <v>39.8</v>
      </c>
      <c r="F15" s="13">
        <v>50.5</v>
      </c>
      <c r="G15" s="13">
        <v>60.8</v>
      </c>
      <c r="H15" s="13">
        <v>66</v>
      </c>
      <c r="I15" s="13">
        <v>66.3</v>
      </c>
      <c r="J15" s="13">
        <v>59.5</v>
      </c>
      <c r="K15" s="13">
        <v>41.9</v>
      </c>
      <c r="L15" s="13">
        <v>30.7</v>
      </c>
      <c r="M15" s="13">
        <v>18</v>
      </c>
      <c r="N15" s="13"/>
      <c r="O15" s="13">
        <f t="shared" si="0"/>
        <v>39.40833333333333</v>
      </c>
      <c r="P15" s="14"/>
      <c r="Q15" s="13">
        <f t="shared" si="1"/>
        <v>66.3</v>
      </c>
      <c r="R15" s="13">
        <f t="shared" si="2"/>
        <v>2.5</v>
      </c>
      <c r="S15" s="15">
        <f t="shared" si="3"/>
        <v>12</v>
      </c>
      <c r="U15" s="16">
        <f t="shared" si="4"/>
        <v>40</v>
      </c>
      <c r="V15" s="13">
        <f t="shared" si="14"/>
        <v>38.50666666666667</v>
      </c>
      <c r="W15" s="16">
        <f t="shared" si="5"/>
        <v>64.36666666666666</v>
      </c>
      <c r="X15" s="13">
        <f t="shared" si="15"/>
        <v>63.766666666666666</v>
      </c>
      <c r="Y15" s="16">
        <f t="shared" si="6"/>
        <v>44.03333333333333</v>
      </c>
      <c r="Z15" s="13">
        <f t="shared" si="16"/>
        <v>43.446666666666665</v>
      </c>
      <c r="AA15" s="16">
        <f t="shared" si="7"/>
        <v>14.5</v>
      </c>
      <c r="AB15" s="13">
        <f t="shared" si="17"/>
        <v>10.540000000000001</v>
      </c>
      <c r="AC15" s="13">
        <f t="shared" si="18"/>
        <v>38.87833333333333</v>
      </c>
      <c r="AD15" s="13">
        <f t="shared" si="8"/>
        <v>57.15</v>
      </c>
      <c r="AE15" s="13">
        <f t="shared" si="19"/>
        <v>56.43666666666667</v>
      </c>
      <c r="AF15" s="13">
        <f t="shared" si="9"/>
        <v>22.216666666666665</v>
      </c>
      <c r="AG15" s="13">
        <f t="shared" si="20"/>
        <v>21.546666666666663</v>
      </c>
      <c r="AH15" s="13">
        <f t="shared" si="10"/>
        <v>40.59166666666667</v>
      </c>
      <c r="AI15" s="13">
        <f t="shared" si="21"/>
        <v>39.211666666666666</v>
      </c>
      <c r="AK15" s="13">
        <f t="shared" si="11"/>
        <v>31.75</v>
      </c>
      <c r="AL15" s="13">
        <f t="shared" si="12"/>
        <v>47.06666666666667</v>
      </c>
      <c r="AM15" s="13">
        <f t="shared" si="13"/>
        <v>40.483333333333334</v>
      </c>
      <c r="AN15" s="6"/>
      <c r="BA15"/>
      <c r="BB15"/>
      <c r="BC15"/>
      <c r="BD15"/>
      <c r="BH15"/>
      <c r="BJ15"/>
    </row>
    <row r="16" spans="1:62" ht="12.75">
      <c r="A16">
        <v>1906</v>
      </c>
      <c r="B16" s="13">
        <v>14.9</v>
      </c>
      <c r="C16" s="13">
        <v>10.6</v>
      </c>
      <c r="D16" s="13">
        <v>17.2</v>
      </c>
      <c r="E16" s="13">
        <v>45.8</v>
      </c>
      <c r="F16" s="13">
        <v>51.9</v>
      </c>
      <c r="G16" s="13">
        <v>63</v>
      </c>
      <c r="H16" s="13">
        <v>66.1</v>
      </c>
      <c r="I16" s="13">
        <v>66</v>
      </c>
      <c r="J16" s="13">
        <v>61</v>
      </c>
      <c r="K16" s="13">
        <v>43.4</v>
      </c>
      <c r="L16" s="13">
        <v>28.8</v>
      </c>
      <c r="M16" s="13">
        <v>15.6</v>
      </c>
      <c r="N16" s="13"/>
      <c r="O16" s="13">
        <f t="shared" si="0"/>
        <v>40.358333333333334</v>
      </c>
      <c r="P16" s="14"/>
      <c r="Q16" s="13">
        <f t="shared" si="1"/>
        <v>66.1</v>
      </c>
      <c r="R16" s="13">
        <f t="shared" si="2"/>
        <v>10.6</v>
      </c>
      <c r="S16" s="15">
        <f t="shared" si="3"/>
        <v>12</v>
      </c>
      <c r="U16" s="16">
        <f t="shared" si="4"/>
        <v>38.300000000000004</v>
      </c>
      <c r="V16" s="13">
        <f t="shared" si="14"/>
        <v>38.226666666666674</v>
      </c>
      <c r="W16" s="16">
        <f t="shared" si="5"/>
        <v>65.03333333333333</v>
      </c>
      <c r="X16" s="13">
        <f t="shared" si="15"/>
        <v>64.13999999999999</v>
      </c>
      <c r="Y16" s="16">
        <f t="shared" si="6"/>
        <v>44.400000000000006</v>
      </c>
      <c r="Z16" s="13">
        <f t="shared" si="16"/>
        <v>44.43333333333333</v>
      </c>
      <c r="AA16" s="16">
        <f t="shared" si="7"/>
        <v>11</v>
      </c>
      <c r="AB16" s="13">
        <f t="shared" si="17"/>
        <v>12.753333333333334</v>
      </c>
      <c r="AC16" s="13">
        <f t="shared" si="18"/>
        <v>39.501666666666665</v>
      </c>
      <c r="AD16" s="13">
        <f t="shared" si="8"/>
        <v>58.96666666666666</v>
      </c>
      <c r="AE16" s="13">
        <f t="shared" si="19"/>
        <v>56.876666666666665</v>
      </c>
      <c r="AF16" s="13">
        <f t="shared" si="9"/>
        <v>21.96666666666667</v>
      </c>
      <c r="AG16" s="13">
        <f t="shared" si="20"/>
        <v>22.973333333333333</v>
      </c>
      <c r="AH16" s="13">
        <f t="shared" si="10"/>
        <v>38.03333333333334</v>
      </c>
      <c r="AI16" s="13">
        <f t="shared" si="21"/>
        <v>40.04833333333333</v>
      </c>
      <c r="AK16" s="13">
        <f t="shared" si="11"/>
        <v>33.9</v>
      </c>
      <c r="AL16" s="13">
        <f t="shared" si="12"/>
        <v>46.81666666666667</v>
      </c>
      <c r="AM16" s="13">
        <f t="shared" si="13"/>
        <v>38.74166666666667</v>
      </c>
      <c r="AN16" s="6"/>
      <c r="BA16"/>
      <c r="BB16"/>
      <c r="BC16"/>
      <c r="BD16"/>
      <c r="BH16"/>
      <c r="BJ16"/>
    </row>
    <row r="17" spans="1:62" ht="12.75">
      <c r="A17">
        <v>1907</v>
      </c>
      <c r="B17" s="13">
        <v>4.5</v>
      </c>
      <c r="C17" s="13">
        <v>12.9</v>
      </c>
      <c r="D17" s="13">
        <v>26.6</v>
      </c>
      <c r="E17" s="13">
        <v>32.9</v>
      </c>
      <c r="F17" s="13">
        <v>44.5</v>
      </c>
      <c r="G17" s="13">
        <v>62.6</v>
      </c>
      <c r="H17" s="13">
        <v>66</v>
      </c>
      <c r="I17" s="13">
        <v>63.3</v>
      </c>
      <c r="J17" s="13">
        <v>55.3</v>
      </c>
      <c r="K17" s="13">
        <v>42.4</v>
      </c>
      <c r="L17" s="13">
        <v>30.2</v>
      </c>
      <c r="M17" s="13">
        <v>18.7</v>
      </c>
      <c r="N17" s="13"/>
      <c r="O17" s="13">
        <f t="shared" si="0"/>
        <v>38.324999999999996</v>
      </c>
      <c r="P17" s="14"/>
      <c r="Q17" s="13">
        <f t="shared" si="1"/>
        <v>66</v>
      </c>
      <c r="R17" s="13">
        <f t="shared" si="2"/>
        <v>4.5</v>
      </c>
      <c r="S17" s="15">
        <f t="shared" si="3"/>
        <v>12</v>
      </c>
      <c r="U17" s="16">
        <f t="shared" si="4"/>
        <v>34.666666666666664</v>
      </c>
      <c r="V17" s="13">
        <f t="shared" si="14"/>
        <v>38.08</v>
      </c>
      <c r="W17" s="16">
        <f t="shared" si="5"/>
        <v>63.96666666666666</v>
      </c>
      <c r="X17" s="13">
        <f t="shared" si="15"/>
        <v>64.82666666666667</v>
      </c>
      <c r="Y17" s="16">
        <f t="shared" si="6"/>
        <v>42.63333333333333</v>
      </c>
      <c r="Z17" s="13">
        <f t="shared" si="16"/>
        <v>44.50666666666667</v>
      </c>
      <c r="AA17" s="16">
        <f t="shared" si="7"/>
        <v>16.533333333333335</v>
      </c>
      <c r="AB17" s="13">
        <f t="shared" si="17"/>
        <v>13.166666666666666</v>
      </c>
      <c r="AC17" s="13">
        <f t="shared" si="18"/>
        <v>40.001666666666665</v>
      </c>
      <c r="AD17" s="13">
        <f t="shared" si="8"/>
        <v>54.1</v>
      </c>
      <c r="AE17" s="13">
        <f t="shared" si="19"/>
        <v>57.123333333333335</v>
      </c>
      <c r="AF17" s="13">
        <f t="shared" si="9"/>
        <v>24.63333333333333</v>
      </c>
      <c r="AG17" s="13">
        <f t="shared" si="20"/>
        <v>23.486666666666665</v>
      </c>
      <c r="AH17" s="13">
        <f t="shared" si="10"/>
        <v>41.69166666666667</v>
      </c>
      <c r="AI17" s="13">
        <f t="shared" si="21"/>
        <v>40.44166666666667</v>
      </c>
      <c r="AK17" s="13">
        <f t="shared" si="11"/>
        <v>30.666666666666668</v>
      </c>
      <c r="AL17" s="13">
        <f t="shared" si="12"/>
        <v>45.98333333333334</v>
      </c>
      <c r="AM17" s="13">
        <f t="shared" si="13"/>
        <v>40.925000000000004</v>
      </c>
      <c r="AN17" s="6"/>
      <c r="BA17"/>
      <c r="BB17"/>
      <c r="BC17"/>
      <c r="BD17"/>
      <c r="BH17"/>
      <c r="BJ17"/>
    </row>
    <row r="18" spans="1:62" ht="12.75">
      <c r="A18">
        <v>1908</v>
      </c>
      <c r="B18" s="13">
        <v>13.8</v>
      </c>
      <c r="C18" s="13">
        <v>17.1</v>
      </c>
      <c r="D18" s="13">
        <v>25.6</v>
      </c>
      <c r="E18" s="13">
        <v>43.4</v>
      </c>
      <c r="F18" s="13">
        <v>53.5</v>
      </c>
      <c r="G18" s="13">
        <v>61.8</v>
      </c>
      <c r="H18" s="13">
        <v>68.1</v>
      </c>
      <c r="I18" s="13">
        <v>63.5</v>
      </c>
      <c r="J18" s="13">
        <v>62.2</v>
      </c>
      <c r="K18" s="13">
        <v>46.7</v>
      </c>
      <c r="L18" s="13">
        <v>32.2</v>
      </c>
      <c r="M18" s="13">
        <v>16</v>
      </c>
      <c r="N18" s="13"/>
      <c r="O18" s="13">
        <f t="shared" si="0"/>
        <v>41.99166666666666</v>
      </c>
      <c r="P18" s="14"/>
      <c r="Q18" s="13">
        <f t="shared" si="1"/>
        <v>68.1</v>
      </c>
      <c r="R18" s="13">
        <f t="shared" si="2"/>
        <v>13.8</v>
      </c>
      <c r="S18" s="15">
        <f t="shared" si="3"/>
        <v>12</v>
      </c>
      <c r="U18" s="16">
        <f t="shared" si="4"/>
        <v>40.833333333333336</v>
      </c>
      <c r="V18" s="13">
        <f t="shared" si="14"/>
        <v>39.086666666666666</v>
      </c>
      <c r="W18" s="16">
        <f t="shared" si="5"/>
        <v>64.46666666666665</v>
      </c>
      <c r="X18" s="13">
        <f t="shared" si="15"/>
        <v>65.25333333333333</v>
      </c>
      <c r="Y18" s="16">
        <f t="shared" si="6"/>
        <v>47.03333333333334</v>
      </c>
      <c r="Z18" s="13">
        <f t="shared" si="16"/>
        <v>44.266666666666666</v>
      </c>
      <c r="AA18" s="16">
        <f t="shared" si="7"/>
        <v>13.966666666666667</v>
      </c>
      <c r="AB18" s="13">
        <f t="shared" si="17"/>
        <v>12.72</v>
      </c>
      <c r="AC18" s="13">
        <f t="shared" si="18"/>
        <v>40.348333333333336</v>
      </c>
      <c r="AD18" s="13">
        <f t="shared" si="8"/>
        <v>58.74999999999999</v>
      </c>
      <c r="AE18" s="13">
        <f t="shared" si="19"/>
        <v>57.39666666666667</v>
      </c>
      <c r="AF18" s="13">
        <f t="shared" si="9"/>
        <v>24.283333333333335</v>
      </c>
      <c r="AG18" s="13">
        <f t="shared" si="20"/>
        <v>23.709999999999997</v>
      </c>
      <c r="AH18" s="13">
        <f t="shared" si="10"/>
        <v>40.46666666666667</v>
      </c>
      <c r="AI18" s="13">
        <f t="shared" si="21"/>
        <v>40.49666666666667</v>
      </c>
      <c r="AK18" s="13">
        <f t="shared" si="11"/>
        <v>35.86666666666667</v>
      </c>
      <c r="AL18" s="13">
        <f t="shared" si="12"/>
        <v>48.11666666666667</v>
      </c>
      <c r="AM18" s="13">
        <f t="shared" si="13"/>
        <v>40.68333333333334</v>
      </c>
      <c r="AN18" s="6"/>
      <c r="BA18"/>
      <c r="BB18"/>
      <c r="BC18"/>
      <c r="BD18"/>
      <c r="BH18"/>
      <c r="BJ18"/>
    </row>
    <row r="19" spans="1:62" ht="12.75">
      <c r="A19">
        <v>1909</v>
      </c>
      <c r="B19" s="13">
        <v>11.4</v>
      </c>
      <c r="C19" s="13">
        <v>14.5</v>
      </c>
      <c r="D19" s="13">
        <v>24.9</v>
      </c>
      <c r="E19" s="13">
        <v>34.4</v>
      </c>
      <c r="F19" s="13">
        <v>50.5</v>
      </c>
      <c r="G19" s="13">
        <v>63.8</v>
      </c>
      <c r="H19" s="13">
        <v>66.5</v>
      </c>
      <c r="I19" s="13">
        <v>68.6</v>
      </c>
      <c r="J19" s="13">
        <v>56.1</v>
      </c>
      <c r="K19" s="13">
        <v>43</v>
      </c>
      <c r="L19" s="13">
        <v>34.2</v>
      </c>
      <c r="M19" s="13">
        <v>11.2</v>
      </c>
      <c r="N19" s="13"/>
      <c r="O19" s="13">
        <f t="shared" si="0"/>
        <v>39.925000000000004</v>
      </c>
      <c r="P19" s="14"/>
      <c r="Q19" s="13">
        <f t="shared" si="1"/>
        <v>68.6</v>
      </c>
      <c r="R19" s="13">
        <f t="shared" si="2"/>
        <v>11.2</v>
      </c>
      <c r="S19" s="15">
        <f t="shared" si="3"/>
        <v>12</v>
      </c>
      <c r="U19" s="16">
        <f t="shared" si="4"/>
        <v>36.6</v>
      </c>
      <c r="V19" s="13">
        <f t="shared" si="14"/>
        <v>40.04666666666667</v>
      </c>
      <c r="W19" s="16">
        <f t="shared" si="5"/>
        <v>66.3</v>
      </c>
      <c r="X19" s="13">
        <f t="shared" si="15"/>
        <v>65.37333333333332</v>
      </c>
      <c r="Y19" s="16">
        <f t="shared" si="6"/>
        <v>44.43333333333334</v>
      </c>
      <c r="Z19" s="13">
        <f t="shared" si="16"/>
        <v>43.19333333333334</v>
      </c>
      <c r="AA19" s="16">
        <f t="shared" si="7"/>
        <v>9.833333333333334</v>
      </c>
      <c r="AB19" s="13">
        <f t="shared" si="17"/>
        <v>11.793333333333333</v>
      </c>
      <c r="AC19" s="13">
        <f t="shared" si="18"/>
        <v>40.41166666666667</v>
      </c>
      <c r="AD19" s="13">
        <f t="shared" si="8"/>
        <v>56.65</v>
      </c>
      <c r="AE19" s="13">
        <f t="shared" si="19"/>
        <v>57.28333333333334</v>
      </c>
      <c r="AF19" s="13">
        <f t="shared" si="9"/>
        <v>24.333333333333332</v>
      </c>
      <c r="AG19" s="13">
        <f t="shared" si="20"/>
        <v>22.656666666666666</v>
      </c>
      <c r="AH19" s="13">
        <f t="shared" si="10"/>
        <v>41.425000000000004</v>
      </c>
      <c r="AI19" s="13">
        <f t="shared" si="21"/>
        <v>40.25333333333334</v>
      </c>
      <c r="AK19" s="13">
        <f t="shared" si="11"/>
        <v>33.25</v>
      </c>
      <c r="AL19" s="13">
        <f t="shared" si="12"/>
        <v>46.599999999999994</v>
      </c>
      <c r="AM19" s="13">
        <f t="shared" si="13"/>
        <v>41.599999999999994</v>
      </c>
      <c r="AN19" s="6"/>
      <c r="BA19"/>
      <c r="BB19"/>
      <c r="BC19"/>
      <c r="BD19"/>
      <c r="BH19"/>
      <c r="BJ19"/>
    </row>
    <row r="20" spans="1:62" ht="12.75">
      <c r="A20">
        <v>1910</v>
      </c>
      <c r="B20" s="13">
        <v>10.2</v>
      </c>
      <c r="C20" s="13">
        <v>8.1</v>
      </c>
      <c r="D20" s="13">
        <v>39.3</v>
      </c>
      <c r="E20" s="13">
        <v>46.5</v>
      </c>
      <c r="F20" s="13">
        <v>49.3</v>
      </c>
      <c r="G20" s="13">
        <v>66.2</v>
      </c>
      <c r="H20" s="13">
        <v>68.8</v>
      </c>
      <c r="I20" s="13">
        <v>64.5</v>
      </c>
      <c r="J20" s="13">
        <v>55.8</v>
      </c>
      <c r="K20" s="13">
        <v>48.2</v>
      </c>
      <c r="L20" s="13">
        <v>24.5</v>
      </c>
      <c r="M20" s="13">
        <v>12.3</v>
      </c>
      <c r="N20" s="13"/>
      <c r="O20" s="13">
        <f t="shared" si="0"/>
        <v>41.141666666666666</v>
      </c>
      <c r="P20" s="14"/>
      <c r="Q20" s="13">
        <f t="shared" si="1"/>
        <v>68.8</v>
      </c>
      <c r="R20" s="13">
        <f t="shared" si="2"/>
        <v>8.1</v>
      </c>
      <c r="S20" s="15">
        <f t="shared" si="3"/>
        <v>12</v>
      </c>
      <c r="U20" s="16">
        <f t="shared" si="4"/>
        <v>45.03333333333333</v>
      </c>
      <c r="V20" s="13">
        <f t="shared" si="14"/>
        <v>40.83333333333333</v>
      </c>
      <c r="W20" s="16">
        <f t="shared" si="5"/>
        <v>66.5</v>
      </c>
      <c r="X20" s="13">
        <f t="shared" si="15"/>
        <v>65.11999999999999</v>
      </c>
      <c r="Y20" s="16">
        <f t="shared" si="6"/>
        <v>42.833333333333336</v>
      </c>
      <c r="Z20" s="13">
        <f t="shared" si="16"/>
        <v>43.6</v>
      </c>
      <c r="AA20" s="16">
        <f t="shared" si="7"/>
        <v>12.266666666666666</v>
      </c>
      <c r="AB20" s="13">
        <f t="shared" si="17"/>
        <v>10.726666666666667</v>
      </c>
      <c r="AC20" s="13">
        <f t="shared" si="18"/>
        <v>40.334999999999994</v>
      </c>
      <c r="AD20" s="13">
        <f t="shared" si="8"/>
        <v>58.51666666666667</v>
      </c>
      <c r="AE20" s="13">
        <f t="shared" si="19"/>
        <v>57.85</v>
      </c>
      <c r="AF20" s="13">
        <f t="shared" si="9"/>
        <v>23.333333333333332</v>
      </c>
      <c r="AG20" s="13">
        <f t="shared" si="20"/>
        <v>22.073333333333334</v>
      </c>
      <c r="AH20" s="13">
        <f t="shared" si="10"/>
        <v>40.86666666666667</v>
      </c>
      <c r="AI20" s="13">
        <f t="shared" si="21"/>
        <v>39.895</v>
      </c>
      <c r="AK20" s="13">
        <f t="shared" si="11"/>
        <v>36.599999999999994</v>
      </c>
      <c r="AL20" s="13">
        <f t="shared" si="12"/>
        <v>45.68333333333334</v>
      </c>
      <c r="AM20" s="13">
        <f t="shared" si="13"/>
        <v>41.28333333333333</v>
      </c>
      <c r="AN20" s="6"/>
      <c r="BA20"/>
      <c r="BB20"/>
      <c r="BC20"/>
      <c r="BD20"/>
      <c r="BH20"/>
      <c r="BJ20"/>
    </row>
    <row r="21" spans="1:62" ht="12.75">
      <c r="A21">
        <v>1911</v>
      </c>
      <c r="B21" s="13">
        <v>6.8</v>
      </c>
      <c r="C21" s="13">
        <v>17.7</v>
      </c>
      <c r="D21" s="13">
        <v>30.5</v>
      </c>
      <c r="E21" s="13">
        <v>40.9</v>
      </c>
      <c r="F21" s="13">
        <v>57.9</v>
      </c>
      <c r="G21" s="13">
        <v>67.5</v>
      </c>
      <c r="H21" s="13">
        <v>66.4</v>
      </c>
      <c r="I21" s="13">
        <v>63</v>
      </c>
      <c r="J21" s="13">
        <v>54.7</v>
      </c>
      <c r="K21" s="13">
        <v>41.7</v>
      </c>
      <c r="L21" s="13">
        <v>20.7</v>
      </c>
      <c r="M21" s="13">
        <v>20.3</v>
      </c>
      <c r="N21" s="13"/>
      <c r="O21" s="13">
        <f t="shared" si="0"/>
        <v>40.675000000000004</v>
      </c>
      <c r="P21" s="14"/>
      <c r="Q21" s="13">
        <f t="shared" si="1"/>
        <v>67.5</v>
      </c>
      <c r="R21" s="13">
        <f t="shared" si="2"/>
        <v>6.8</v>
      </c>
      <c r="S21" s="15">
        <f t="shared" si="3"/>
        <v>12</v>
      </c>
      <c r="U21" s="16">
        <f t="shared" si="4"/>
        <v>43.1</v>
      </c>
      <c r="V21" s="13">
        <f t="shared" si="14"/>
        <v>40.3</v>
      </c>
      <c r="W21" s="16">
        <f t="shared" si="5"/>
        <v>65.63333333333334</v>
      </c>
      <c r="X21" s="13">
        <f t="shared" si="15"/>
        <v>65.37333333333333</v>
      </c>
      <c r="Y21" s="16">
        <f t="shared" si="6"/>
        <v>39.03333333333334</v>
      </c>
      <c r="Z21" s="13">
        <f t="shared" si="16"/>
        <v>43.11333333333333</v>
      </c>
      <c r="AA21" s="16">
        <f t="shared" si="7"/>
        <v>6.366666666666667</v>
      </c>
      <c r="AB21" s="13">
        <f t="shared" si="17"/>
        <v>10.926666666666668</v>
      </c>
      <c r="AC21" s="13">
        <f t="shared" si="18"/>
        <v>40.03333333333333</v>
      </c>
      <c r="AD21" s="13">
        <f t="shared" si="8"/>
        <v>58.400000000000006</v>
      </c>
      <c r="AE21" s="13">
        <f t="shared" si="19"/>
        <v>57.71666666666666</v>
      </c>
      <c r="AF21" s="13">
        <f t="shared" si="9"/>
        <v>16.7</v>
      </c>
      <c r="AG21" s="13">
        <f t="shared" si="20"/>
        <v>22.113333333333333</v>
      </c>
      <c r="AH21" s="13">
        <f t="shared" si="10"/>
        <v>36.81666666666667</v>
      </c>
      <c r="AI21" s="13">
        <f t="shared" si="21"/>
        <v>40.00000000000001</v>
      </c>
      <c r="AK21" s="13">
        <f t="shared" si="11"/>
        <v>36.88333333333333</v>
      </c>
      <c r="AL21" s="13">
        <f t="shared" si="12"/>
        <v>44.46666666666667</v>
      </c>
      <c r="AM21" s="13">
        <f t="shared" si="13"/>
        <v>36.825</v>
      </c>
      <c r="AN21" s="6"/>
      <c r="BA21"/>
      <c r="BB21"/>
      <c r="BC21"/>
      <c r="BD21"/>
      <c r="BH21"/>
      <c r="BJ21"/>
    </row>
    <row r="22" spans="1:62" ht="12.75">
      <c r="A22">
        <v>1912</v>
      </c>
      <c r="B22" s="13">
        <v>-8.9</v>
      </c>
      <c r="C22" s="13">
        <v>7.7</v>
      </c>
      <c r="D22" s="13">
        <v>18.7</v>
      </c>
      <c r="E22" s="13">
        <v>43.3</v>
      </c>
      <c r="F22" s="13">
        <v>53.8</v>
      </c>
      <c r="G22" s="13">
        <v>60.5</v>
      </c>
      <c r="H22" s="13">
        <v>66.9</v>
      </c>
      <c r="I22" s="13">
        <v>60.7</v>
      </c>
      <c r="J22" s="13">
        <v>56.4</v>
      </c>
      <c r="K22" s="13">
        <v>46.1</v>
      </c>
      <c r="L22" s="13">
        <v>31.5</v>
      </c>
      <c r="M22" s="13">
        <v>18.6</v>
      </c>
      <c r="N22" s="13"/>
      <c r="O22" s="13">
        <f t="shared" si="0"/>
        <v>37.94166666666667</v>
      </c>
      <c r="P22" s="14"/>
      <c r="Q22" s="13">
        <f t="shared" si="1"/>
        <v>66.9</v>
      </c>
      <c r="R22" s="13">
        <f t="shared" si="2"/>
        <v>-8.9</v>
      </c>
      <c r="S22" s="15">
        <f t="shared" si="3"/>
        <v>12</v>
      </c>
      <c r="U22" s="16">
        <f t="shared" si="4"/>
        <v>38.6</v>
      </c>
      <c r="V22" s="13">
        <f t="shared" si="14"/>
        <v>40.89999999999999</v>
      </c>
      <c r="W22" s="16">
        <f t="shared" si="5"/>
        <v>62.70000000000001</v>
      </c>
      <c r="X22" s="13">
        <f t="shared" si="15"/>
        <v>65.04666666666667</v>
      </c>
      <c r="Y22" s="16">
        <f t="shared" si="6"/>
        <v>44.666666666666664</v>
      </c>
      <c r="Z22" s="13">
        <f t="shared" si="16"/>
        <v>43.32</v>
      </c>
      <c r="AA22" s="16">
        <f t="shared" si="7"/>
        <v>11.200000000000001</v>
      </c>
      <c r="AB22" s="13">
        <f t="shared" si="17"/>
        <v>11.56</v>
      </c>
      <c r="AC22" s="13">
        <f t="shared" si="18"/>
        <v>40.015</v>
      </c>
      <c r="AD22" s="13">
        <f t="shared" si="8"/>
        <v>56.93333333333333</v>
      </c>
      <c r="AE22" s="13">
        <f t="shared" si="19"/>
        <v>57.88666666666668</v>
      </c>
      <c r="AF22" s="13">
        <f t="shared" si="9"/>
        <v>21.716666666666665</v>
      </c>
      <c r="AG22" s="13">
        <f t="shared" si="20"/>
        <v>22.063333333333333</v>
      </c>
      <c r="AH22" s="13">
        <f t="shared" si="10"/>
        <v>39.9</v>
      </c>
      <c r="AI22" s="13">
        <f t="shared" si="21"/>
        <v>39.720000000000006</v>
      </c>
      <c r="AK22" s="13">
        <f t="shared" si="11"/>
        <v>29.183333333333334</v>
      </c>
      <c r="AL22" s="13">
        <f t="shared" si="12"/>
        <v>46.70000000000001</v>
      </c>
      <c r="AM22" s="13">
        <f t="shared" si="13"/>
        <v>39.575</v>
      </c>
      <c r="AN22" s="6"/>
      <c r="BA22"/>
      <c r="BB22"/>
      <c r="BC22"/>
      <c r="BD22"/>
      <c r="BH22"/>
      <c r="BJ22"/>
    </row>
    <row r="23" spans="1:62" ht="12.75">
      <c r="A23">
        <v>1913</v>
      </c>
      <c r="B23" s="13">
        <v>8.2</v>
      </c>
      <c r="C23" s="13">
        <v>6.8</v>
      </c>
      <c r="D23" s="13">
        <v>19.1</v>
      </c>
      <c r="E23" s="13">
        <v>44.4</v>
      </c>
      <c r="F23" s="13">
        <v>51</v>
      </c>
      <c r="G23" s="13">
        <v>65.2</v>
      </c>
      <c r="H23" s="13">
        <v>65.8</v>
      </c>
      <c r="I23" s="13">
        <v>66.2</v>
      </c>
      <c r="J23" s="13">
        <v>55.9</v>
      </c>
      <c r="K23" s="13">
        <v>42.5</v>
      </c>
      <c r="L23" s="13">
        <v>35.4</v>
      </c>
      <c r="M23" s="13">
        <v>25.3</v>
      </c>
      <c r="N23" s="13"/>
      <c r="O23" s="13">
        <f t="shared" si="0"/>
        <v>40.48333333333333</v>
      </c>
      <c r="P23" s="14"/>
      <c r="Q23" s="13">
        <f t="shared" si="1"/>
        <v>66.2</v>
      </c>
      <c r="R23" s="13">
        <f t="shared" si="2"/>
        <v>6.8</v>
      </c>
      <c r="S23" s="15">
        <f t="shared" si="3"/>
        <v>12</v>
      </c>
      <c r="U23" s="16">
        <f t="shared" si="4"/>
        <v>38.166666666666664</v>
      </c>
      <c r="V23" s="13">
        <f t="shared" si="14"/>
        <v>40.20666666666666</v>
      </c>
      <c r="W23" s="16">
        <f t="shared" si="5"/>
        <v>65.73333333333333</v>
      </c>
      <c r="X23" s="13">
        <f t="shared" si="15"/>
        <v>63.77333333333333</v>
      </c>
      <c r="Y23" s="16">
        <f t="shared" si="6"/>
        <v>44.6</v>
      </c>
      <c r="Z23" s="13">
        <f t="shared" si="16"/>
        <v>43.540000000000006</v>
      </c>
      <c r="AA23" s="16">
        <f t="shared" si="7"/>
        <v>14.966666666666667</v>
      </c>
      <c r="AB23" s="13">
        <f t="shared" si="17"/>
        <v>11.126666666666669</v>
      </c>
      <c r="AC23" s="13">
        <f t="shared" si="18"/>
        <v>39.84666666666667</v>
      </c>
      <c r="AD23" s="13">
        <f t="shared" si="8"/>
        <v>58.083333333333336</v>
      </c>
      <c r="AE23" s="13">
        <f t="shared" si="19"/>
        <v>57.37666666666668</v>
      </c>
      <c r="AF23" s="13">
        <f t="shared" si="9"/>
        <v>24.483333333333334</v>
      </c>
      <c r="AG23" s="13">
        <f t="shared" si="20"/>
        <v>21.59</v>
      </c>
      <c r="AH23" s="13">
        <f t="shared" si="10"/>
        <v>40.99166666666667</v>
      </c>
      <c r="AI23" s="13">
        <f t="shared" si="21"/>
        <v>39.34333333333334</v>
      </c>
      <c r="AK23" s="13">
        <f t="shared" si="11"/>
        <v>32.449999999999996</v>
      </c>
      <c r="AL23" s="13">
        <f t="shared" si="12"/>
        <v>48.51666666666667</v>
      </c>
      <c r="AM23" s="13">
        <f t="shared" si="13"/>
        <v>40.900000000000006</v>
      </c>
      <c r="AN23" s="6"/>
      <c r="BA23"/>
      <c r="BB23"/>
      <c r="BC23"/>
      <c r="BD23"/>
      <c r="BH23"/>
      <c r="BJ23"/>
    </row>
    <row r="24" spans="1:62" ht="12.75">
      <c r="A24">
        <v>1914</v>
      </c>
      <c r="B24" s="13">
        <v>16.7</v>
      </c>
      <c r="C24" s="13">
        <v>2.9</v>
      </c>
      <c r="D24" s="13">
        <v>24.1</v>
      </c>
      <c r="E24" s="13">
        <v>39.2</v>
      </c>
      <c r="F24" s="13">
        <v>55.5</v>
      </c>
      <c r="G24" s="13">
        <v>61.3</v>
      </c>
      <c r="H24" s="13">
        <v>69.3</v>
      </c>
      <c r="I24" s="13">
        <v>63.4</v>
      </c>
      <c r="J24" s="13">
        <v>56.3</v>
      </c>
      <c r="K24" s="13">
        <v>50</v>
      </c>
      <c r="L24" s="13">
        <v>30.1</v>
      </c>
      <c r="M24" s="13">
        <v>9.2</v>
      </c>
      <c r="N24" s="13"/>
      <c r="O24" s="13">
        <f t="shared" si="0"/>
        <v>39.833333333333336</v>
      </c>
      <c r="P24" s="14"/>
      <c r="Q24" s="13">
        <f t="shared" si="1"/>
        <v>69.3</v>
      </c>
      <c r="R24" s="13">
        <f t="shared" si="2"/>
        <v>2.9</v>
      </c>
      <c r="S24" s="15">
        <f t="shared" si="3"/>
        <v>12</v>
      </c>
      <c r="U24" s="16">
        <f t="shared" si="4"/>
        <v>39.6</v>
      </c>
      <c r="V24" s="13">
        <f t="shared" si="14"/>
        <v>38.973333333333336</v>
      </c>
      <c r="W24" s="16">
        <f t="shared" si="5"/>
        <v>64.66666666666667</v>
      </c>
      <c r="X24" s="13">
        <f t="shared" si="15"/>
        <v>63.79333333333334</v>
      </c>
      <c r="Y24" s="16">
        <f t="shared" si="6"/>
        <v>45.46666666666667</v>
      </c>
      <c r="Z24" s="13">
        <f t="shared" si="16"/>
        <v>44.11333333333334</v>
      </c>
      <c r="AA24" s="16">
        <f t="shared" si="7"/>
        <v>13</v>
      </c>
      <c r="AB24" s="13">
        <f t="shared" si="17"/>
        <v>10.686666666666667</v>
      </c>
      <c r="AC24" s="13">
        <f t="shared" si="18"/>
        <v>39.3</v>
      </c>
      <c r="AD24" s="13">
        <f t="shared" si="8"/>
        <v>57.5</v>
      </c>
      <c r="AE24" s="13">
        <f t="shared" si="19"/>
        <v>57.09666666666667</v>
      </c>
      <c r="AF24" s="13">
        <f t="shared" si="9"/>
        <v>24.083333333333332</v>
      </c>
      <c r="AG24" s="13">
        <f t="shared" si="20"/>
        <v>21.836666666666666</v>
      </c>
      <c r="AH24" s="13">
        <f t="shared" si="10"/>
        <v>40.025000000000006</v>
      </c>
      <c r="AI24" s="13">
        <f t="shared" si="21"/>
        <v>39.223333333333336</v>
      </c>
      <c r="AK24" s="13">
        <f t="shared" si="11"/>
        <v>33.28333333333333</v>
      </c>
      <c r="AL24" s="13">
        <f t="shared" si="12"/>
        <v>46.38333333333333</v>
      </c>
      <c r="AM24" s="13">
        <f t="shared" si="13"/>
        <v>40.86666666666667</v>
      </c>
      <c r="AN24" s="6"/>
      <c r="BA24"/>
      <c r="BB24"/>
      <c r="BC24"/>
      <c r="BD24"/>
      <c r="BH24"/>
      <c r="BJ24"/>
    </row>
    <row r="25" spans="1:62" ht="12.75">
      <c r="A25">
        <v>1915</v>
      </c>
      <c r="B25" s="13">
        <v>8</v>
      </c>
      <c r="C25" s="13">
        <v>21.8</v>
      </c>
      <c r="D25" s="13">
        <v>25.4</v>
      </c>
      <c r="E25" s="13">
        <v>50.5</v>
      </c>
      <c r="F25" s="13">
        <v>48.8</v>
      </c>
      <c r="G25" s="13">
        <v>57.6</v>
      </c>
      <c r="H25" s="13">
        <v>62.7</v>
      </c>
      <c r="I25" s="13">
        <v>60.1</v>
      </c>
      <c r="J25" s="13">
        <v>56.1</v>
      </c>
      <c r="K25" s="13">
        <v>45.5</v>
      </c>
      <c r="L25" s="13">
        <v>30.2</v>
      </c>
      <c r="M25" s="13">
        <v>16.9</v>
      </c>
      <c r="N25" s="13"/>
      <c r="O25" s="13">
        <f t="shared" si="0"/>
        <v>40.300000000000004</v>
      </c>
      <c r="P25" s="14"/>
      <c r="Q25" s="13">
        <f t="shared" si="1"/>
        <v>62.7</v>
      </c>
      <c r="R25" s="13">
        <f t="shared" si="2"/>
        <v>8</v>
      </c>
      <c r="S25" s="15">
        <f t="shared" si="3"/>
        <v>12</v>
      </c>
      <c r="U25" s="16">
        <f t="shared" si="4"/>
        <v>41.56666666666667</v>
      </c>
      <c r="V25" s="13">
        <f t="shared" si="14"/>
        <v>38.5</v>
      </c>
      <c r="W25" s="16">
        <f t="shared" si="5"/>
        <v>60.13333333333333</v>
      </c>
      <c r="X25" s="13">
        <f t="shared" si="15"/>
        <v>63.72666666666667</v>
      </c>
      <c r="Y25" s="16">
        <f t="shared" si="6"/>
        <v>43.93333333333333</v>
      </c>
      <c r="Z25" s="13">
        <f t="shared" si="16"/>
        <v>43.38666666666667</v>
      </c>
      <c r="AA25" s="16">
        <f t="shared" si="7"/>
        <v>10.1</v>
      </c>
      <c r="AB25" s="13">
        <f t="shared" si="17"/>
        <v>9.453333333333333</v>
      </c>
      <c r="AC25" s="13">
        <f t="shared" si="18"/>
        <v>38.846666666666664</v>
      </c>
      <c r="AD25" s="13">
        <f t="shared" si="8"/>
        <v>55.966666666666676</v>
      </c>
      <c r="AE25" s="13">
        <f t="shared" si="19"/>
        <v>56.61</v>
      </c>
      <c r="AF25" s="13">
        <f t="shared" si="9"/>
        <v>20.966666666666665</v>
      </c>
      <c r="AG25" s="13">
        <f t="shared" si="20"/>
        <v>21.356666666666666</v>
      </c>
      <c r="AH25" s="13">
        <f t="shared" si="10"/>
        <v>38.983333333333334</v>
      </c>
      <c r="AI25" s="13">
        <f t="shared" si="21"/>
        <v>38.79333333333334</v>
      </c>
      <c r="AK25" s="13">
        <f t="shared" si="11"/>
        <v>35.35</v>
      </c>
      <c r="AL25" s="13">
        <f t="shared" si="12"/>
        <v>45.25</v>
      </c>
      <c r="AM25" s="13">
        <f t="shared" si="13"/>
        <v>37.78333333333333</v>
      </c>
      <c r="AN25" s="6"/>
      <c r="BA25"/>
      <c r="BB25"/>
      <c r="BC25"/>
      <c r="BD25"/>
      <c r="BH25"/>
      <c r="BJ25"/>
    </row>
    <row r="26" spans="1:62" ht="12.75">
      <c r="A26">
        <v>1916</v>
      </c>
      <c r="B26" s="13">
        <v>6.3</v>
      </c>
      <c r="C26" s="13">
        <v>7.1</v>
      </c>
      <c r="D26" s="13">
        <v>19.8</v>
      </c>
      <c r="E26" s="13">
        <v>40</v>
      </c>
      <c r="F26" s="13">
        <v>51</v>
      </c>
      <c r="G26" s="13">
        <v>57.7</v>
      </c>
      <c r="H26" s="13">
        <v>72.8</v>
      </c>
      <c r="I26" s="13">
        <v>66.7</v>
      </c>
      <c r="J26" s="13">
        <v>53.8</v>
      </c>
      <c r="K26" s="13">
        <v>43.7</v>
      </c>
      <c r="L26" s="13">
        <v>28.2</v>
      </c>
      <c r="M26" s="13">
        <v>8.2</v>
      </c>
      <c r="N26" s="13"/>
      <c r="O26" s="13">
        <f t="shared" si="0"/>
        <v>37.94166666666666</v>
      </c>
      <c r="P26" s="14"/>
      <c r="Q26" s="13">
        <f t="shared" si="1"/>
        <v>72.8</v>
      </c>
      <c r="R26" s="13">
        <f t="shared" si="2"/>
        <v>6.3</v>
      </c>
      <c r="S26" s="15">
        <f t="shared" si="3"/>
        <v>12</v>
      </c>
      <c r="U26" s="16">
        <f t="shared" si="4"/>
        <v>36.93333333333333</v>
      </c>
      <c r="V26" s="13">
        <f t="shared" si="14"/>
        <v>39.25333333333333</v>
      </c>
      <c r="W26" s="16">
        <f t="shared" si="5"/>
        <v>65.73333333333333</v>
      </c>
      <c r="X26" s="13">
        <f t="shared" si="15"/>
        <v>63.480000000000004</v>
      </c>
      <c r="Y26" s="16">
        <f t="shared" si="6"/>
        <v>41.9</v>
      </c>
      <c r="Z26" s="13">
        <f t="shared" si="16"/>
        <v>43.06666666666667</v>
      </c>
      <c r="AA26" s="16">
        <f t="shared" si="7"/>
        <v>4.166666666666666</v>
      </c>
      <c r="AB26" s="13">
        <f t="shared" si="17"/>
        <v>10.033333333333333</v>
      </c>
      <c r="AC26" s="13">
        <f t="shared" si="18"/>
        <v>38.78</v>
      </c>
      <c r="AD26" s="13">
        <f t="shared" si="8"/>
        <v>57</v>
      </c>
      <c r="AE26" s="13">
        <f t="shared" si="19"/>
        <v>56.23</v>
      </c>
      <c r="AF26" s="13">
        <f t="shared" si="9"/>
        <v>17.933333333333334</v>
      </c>
      <c r="AG26" s="13">
        <f t="shared" si="20"/>
        <v>21.74</v>
      </c>
      <c r="AH26" s="13">
        <f t="shared" si="10"/>
        <v>36.21666666666666</v>
      </c>
      <c r="AI26" s="13">
        <f t="shared" si="21"/>
        <v>39.075</v>
      </c>
      <c r="AK26" s="13">
        <f t="shared" si="11"/>
        <v>30.316666666666666</v>
      </c>
      <c r="AL26" s="13">
        <f t="shared" si="12"/>
        <v>45.56666666666666</v>
      </c>
      <c r="AM26" s="13">
        <f t="shared" si="13"/>
        <v>37.041666666666664</v>
      </c>
      <c r="AN26" s="6"/>
      <c r="BA26"/>
      <c r="BB26"/>
      <c r="BC26"/>
      <c r="BD26"/>
      <c r="BH26"/>
      <c r="BJ26"/>
    </row>
    <row r="27" spans="1:62" ht="12.75">
      <c r="A27">
        <v>1917</v>
      </c>
      <c r="B27" s="13">
        <v>2.6</v>
      </c>
      <c r="C27" s="13">
        <v>1.7</v>
      </c>
      <c r="D27" s="13">
        <v>23.2</v>
      </c>
      <c r="E27" s="13">
        <v>37.1</v>
      </c>
      <c r="F27" s="13">
        <v>48.4</v>
      </c>
      <c r="G27" s="13">
        <v>58.1</v>
      </c>
      <c r="H27" s="13">
        <v>67.8</v>
      </c>
      <c r="I27" s="13">
        <v>61.2</v>
      </c>
      <c r="J27" s="13">
        <v>54.4</v>
      </c>
      <c r="K27" s="13">
        <v>34.7</v>
      </c>
      <c r="L27" s="13">
        <v>34</v>
      </c>
      <c r="M27" s="13">
        <v>4.9</v>
      </c>
      <c r="N27" s="13"/>
      <c r="O27" s="13">
        <f t="shared" si="0"/>
        <v>35.67499999999999</v>
      </c>
      <c r="P27" s="14"/>
      <c r="Q27" s="13">
        <f t="shared" si="1"/>
        <v>67.8</v>
      </c>
      <c r="R27" s="13">
        <f t="shared" si="2"/>
        <v>1.7</v>
      </c>
      <c r="S27" s="15">
        <f t="shared" si="3"/>
        <v>12</v>
      </c>
      <c r="U27" s="16">
        <f t="shared" si="4"/>
        <v>36.23333333333333</v>
      </c>
      <c r="V27" s="13">
        <f t="shared" si="14"/>
        <v>39.32666666666667</v>
      </c>
      <c r="W27" s="16">
        <f t="shared" si="5"/>
        <v>62.366666666666674</v>
      </c>
      <c r="X27" s="13">
        <f t="shared" si="15"/>
        <v>63.79333333333334</v>
      </c>
      <c r="Y27" s="16">
        <f t="shared" si="6"/>
        <v>41.03333333333333</v>
      </c>
      <c r="Z27" s="13">
        <f t="shared" si="16"/>
        <v>42.11333333333333</v>
      </c>
      <c r="AA27" s="16">
        <f t="shared" si="7"/>
        <v>5.033333333333334</v>
      </c>
      <c r="AB27" s="13">
        <f t="shared" si="17"/>
        <v>8.573333333333334</v>
      </c>
      <c r="AC27" s="13">
        <f t="shared" si="18"/>
        <v>38.745</v>
      </c>
      <c r="AD27" s="13">
        <f t="shared" si="8"/>
        <v>54.49999999999999</v>
      </c>
      <c r="AE27" s="13">
        <f t="shared" si="19"/>
        <v>56.410000000000004</v>
      </c>
      <c r="AF27" s="13">
        <f t="shared" si="9"/>
        <v>19.316666666666666</v>
      </c>
      <c r="AG27" s="13">
        <f t="shared" si="20"/>
        <v>20.516666666666666</v>
      </c>
      <c r="AH27" s="13">
        <f t="shared" si="10"/>
        <v>37.74999999999999</v>
      </c>
      <c r="AI27" s="13">
        <f t="shared" si="21"/>
        <v>38.48833333333333</v>
      </c>
      <c r="AK27" s="13">
        <f t="shared" si="11"/>
        <v>28.516666666666666</v>
      </c>
      <c r="AL27" s="13">
        <f t="shared" si="12"/>
        <v>42.833333333333336</v>
      </c>
      <c r="AM27" s="13">
        <f t="shared" si="13"/>
        <v>37.93333333333334</v>
      </c>
      <c r="AN27" s="6"/>
      <c r="BA27"/>
      <c r="BB27"/>
      <c r="BC27"/>
      <c r="BD27"/>
      <c r="BH27"/>
      <c r="BJ27"/>
    </row>
    <row r="28" spans="1:62" ht="12.75">
      <c r="A28">
        <v>1918</v>
      </c>
      <c r="B28" s="13">
        <v>-0.7</v>
      </c>
      <c r="C28" s="13">
        <v>10.9</v>
      </c>
      <c r="D28" s="13">
        <v>32.1</v>
      </c>
      <c r="E28" s="13">
        <v>38.6</v>
      </c>
      <c r="F28" s="13">
        <v>55.1</v>
      </c>
      <c r="G28" s="13">
        <v>62.2</v>
      </c>
      <c r="H28" s="13">
        <v>65.6</v>
      </c>
      <c r="I28" s="13">
        <v>65.7</v>
      </c>
      <c r="J28" s="13">
        <v>49.9</v>
      </c>
      <c r="K28" s="13">
        <v>45.3</v>
      </c>
      <c r="L28" s="13">
        <v>33.8</v>
      </c>
      <c r="M28" s="13">
        <v>23.3</v>
      </c>
      <c r="N28" s="13"/>
      <c r="O28" s="13">
        <f t="shared" si="0"/>
        <v>40.15</v>
      </c>
      <c r="P28" s="14"/>
      <c r="Q28" s="13">
        <f t="shared" si="1"/>
        <v>65.7</v>
      </c>
      <c r="R28" s="13">
        <f t="shared" si="2"/>
        <v>-0.7</v>
      </c>
      <c r="S28" s="15">
        <f t="shared" si="3"/>
        <v>12</v>
      </c>
      <c r="U28" s="16">
        <f t="shared" si="4"/>
        <v>41.93333333333334</v>
      </c>
      <c r="V28" s="13">
        <f t="shared" si="14"/>
        <v>38.56666666666667</v>
      </c>
      <c r="W28" s="16">
        <f t="shared" si="5"/>
        <v>64.5</v>
      </c>
      <c r="X28" s="13">
        <f t="shared" si="15"/>
        <v>64.48</v>
      </c>
      <c r="Y28" s="16">
        <f t="shared" si="6"/>
        <v>43</v>
      </c>
      <c r="Z28" s="13">
        <f t="shared" si="16"/>
        <v>42.54666666666667</v>
      </c>
      <c r="AA28" s="16">
        <f t="shared" si="7"/>
        <v>17.866666666666667</v>
      </c>
      <c r="AB28" s="13">
        <f t="shared" si="17"/>
        <v>10.14</v>
      </c>
      <c r="AC28" s="13">
        <f t="shared" si="18"/>
        <v>38.57833333333333</v>
      </c>
      <c r="AD28" s="13">
        <f t="shared" si="8"/>
        <v>56.18333333333333</v>
      </c>
      <c r="AE28" s="13">
        <f t="shared" si="19"/>
        <v>56.46</v>
      </c>
      <c r="AF28" s="13">
        <f t="shared" si="9"/>
        <v>26.399999999999995</v>
      </c>
      <c r="AG28" s="13">
        <f t="shared" si="20"/>
        <v>21.69333333333333</v>
      </c>
      <c r="AH28" s="13">
        <f t="shared" si="10"/>
        <v>42.4</v>
      </c>
      <c r="AI28" s="13">
        <f t="shared" si="21"/>
        <v>39.504999999999995</v>
      </c>
      <c r="AK28" s="13">
        <f t="shared" si="11"/>
        <v>33.03333333333333</v>
      </c>
      <c r="AL28" s="13">
        <f t="shared" si="12"/>
        <v>47.26666666666667</v>
      </c>
      <c r="AM28" s="13">
        <f t="shared" si="13"/>
        <v>41.675000000000004</v>
      </c>
      <c r="AN28" s="6"/>
      <c r="BA28"/>
      <c r="BB28"/>
      <c r="BC28"/>
      <c r="BD28"/>
      <c r="BH28"/>
      <c r="BJ28"/>
    </row>
    <row r="29" spans="1:62" ht="12.75">
      <c r="A29">
        <v>1919</v>
      </c>
      <c r="B29" s="13">
        <v>16.9</v>
      </c>
      <c r="C29" s="13">
        <v>13.4</v>
      </c>
      <c r="D29" s="13">
        <v>25.7</v>
      </c>
      <c r="E29" s="13">
        <v>41.1</v>
      </c>
      <c r="F29" s="13">
        <v>53.1</v>
      </c>
      <c r="G29" s="13">
        <v>66.3</v>
      </c>
      <c r="H29" s="13">
        <v>68.7</v>
      </c>
      <c r="I29" s="13">
        <v>63.7</v>
      </c>
      <c r="J29" s="13">
        <v>57.5</v>
      </c>
      <c r="K29" s="13">
        <v>40.7</v>
      </c>
      <c r="L29" s="13">
        <v>23.9</v>
      </c>
      <c r="M29" s="13">
        <v>4.9</v>
      </c>
      <c r="N29" s="13"/>
      <c r="O29" s="13">
        <f t="shared" si="0"/>
        <v>39.658333333333324</v>
      </c>
      <c r="P29" s="14"/>
      <c r="Q29" s="13">
        <f t="shared" si="1"/>
        <v>68.7</v>
      </c>
      <c r="R29" s="13">
        <f t="shared" si="2"/>
        <v>4.9</v>
      </c>
      <c r="S29" s="15">
        <f t="shared" si="3"/>
        <v>12</v>
      </c>
      <c r="U29" s="16">
        <f t="shared" si="4"/>
        <v>39.96666666666667</v>
      </c>
      <c r="V29" s="13">
        <f t="shared" si="14"/>
        <v>39.86666666666667</v>
      </c>
      <c r="W29" s="16">
        <f t="shared" si="5"/>
        <v>66.23333333333333</v>
      </c>
      <c r="X29" s="13">
        <f t="shared" si="15"/>
        <v>65.1</v>
      </c>
      <c r="Y29" s="16">
        <f t="shared" si="6"/>
        <v>40.699999999999996</v>
      </c>
      <c r="Z29" s="13">
        <f t="shared" si="16"/>
        <v>42.839999999999996</v>
      </c>
      <c r="AA29" s="16">
        <f t="shared" si="7"/>
        <v>5.7</v>
      </c>
      <c r="AB29" s="13">
        <f t="shared" si="17"/>
        <v>11.313333333333333</v>
      </c>
      <c r="AC29" s="13">
        <f t="shared" si="18"/>
        <v>39.608333333333334</v>
      </c>
      <c r="AD29" s="13">
        <f t="shared" si="8"/>
        <v>58.4</v>
      </c>
      <c r="AE29" s="13">
        <f t="shared" si="19"/>
        <v>57.31666666666666</v>
      </c>
      <c r="AF29" s="13">
        <f t="shared" si="9"/>
        <v>17.96666666666667</v>
      </c>
      <c r="AG29" s="13">
        <f t="shared" si="20"/>
        <v>22.35</v>
      </c>
      <c r="AH29" s="13">
        <f t="shared" si="10"/>
        <v>37.09166666666666</v>
      </c>
      <c r="AI29" s="13">
        <f t="shared" si="21"/>
        <v>40.28166666666666</v>
      </c>
      <c r="AK29" s="13">
        <f t="shared" si="11"/>
        <v>36.083333333333336</v>
      </c>
      <c r="AL29" s="13">
        <f t="shared" si="12"/>
        <v>43.23333333333334</v>
      </c>
      <c r="AM29" s="13">
        <f t="shared" si="13"/>
        <v>37.325</v>
      </c>
      <c r="AN29" s="6"/>
      <c r="BA29"/>
      <c r="BB29"/>
      <c r="BC29"/>
      <c r="BD29"/>
      <c r="BH29"/>
      <c r="BJ29"/>
    </row>
    <row r="30" spans="1:62" ht="12.75">
      <c r="A30">
        <v>1920</v>
      </c>
      <c r="B30" s="13">
        <v>1.2</v>
      </c>
      <c r="C30" s="13">
        <v>11</v>
      </c>
      <c r="D30" s="13">
        <v>26.1</v>
      </c>
      <c r="E30" s="13">
        <v>34</v>
      </c>
      <c r="F30" s="13">
        <v>53.2</v>
      </c>
      <c r="G30" s="13">
        <v>63</v>
      </c>
      <c r="H30" s="13">
        <v>64.5</v>
      </c>
      <c r="I30" s="13">
        <v>63.2</v>
      </c>
      <c r="J30" s="13">
        <v>59.4</v>
      </c>
      <c r="K30" s="13">
        <v>50.9</v>
      </c>
      <c r="L30" s="13">
        <v>28</v>
      </c>
      <c r="M30" s="13">
        <v>19.1</v>
      </c>
      <c r="N30" s="13"/>
      <c r="O30" s="13">
        <f t="shared" si="0"/>
        <v>39.46666666666666</v>
      </c>
      <c r="P30" s="14"/>
      <c r="Q30" s="13">
        <f t="shared" si="1"/>
        <v>64.5</v>
      </c>
      <c r="R30" s="13">
        <f t="shared" si="2"/>
        <v>1.2</v>
      </c>
      <c r="S30" s="15">
        <f t="shared" si="3"/>
        <v>12</v>
      </c>
      <c r="U30" s="16">
        <f t="shared" si="4"/>
        <v>37.76666666666667</v>
      </c>
      <c r="V30" s="13">
        <f t="shared" si="14"/>
        <v>41.00000000000001</v>
      </c>
      <c r="W30" s="16">
        <f t="shared" si="5"/>
        <v>63.56666666666666</v>
      </c>
      <c r="X30" s="13">
        <f t="shared" si="15"/>
        <v>65.67333333333333</v>
      </c>
      <c r="Y30" s="16">
        <f t="shared" si="6"/>
        <v>46.1</v>
      </c>
      <c r="Z30" s="13">
        <f t="shared" si="16"/>
        <v>44.1</v>
      </c>
      <c r="AA30" s="16">
        <f t="shared" si="7"/>
        <v>17.933333333333334</v>
      </c>
      <c r="AB30" s="13">
        <f t="shared" si="17"/>
        <v>12.226666666666667</v>
      </c>
      <c r="AC30" s="13">
        <f t="shared" si="18"/>
        <v>40.65</v>
      </c>
      <c r="AD30" s="13">
        <f t="shared" si="8"/>
        <v>56.21666666666666</v>
      </c>
      <c r="AE30" s="13">
        <f t="shared" si="19"/>
        <v>58.21333333333333</v>
      </c>
      <c r="AF30" s="13">
        <f t="shared" si="9"/>
        <v>26.849999999999998</v>
      </c>
      <c r="AG30" s="13">
        <f t="shared" si="20"/>
        <v>22.749999999999996</v>
      </c>
      <c r="AH30" s="13">
        <f t="shared" si="10"/>
        <v>44.06666666666666</v>
      </c>
      <c r="AI30" s="13">
        <f t="shared" si="21"/>
        <v>40.665</v>
      </c>
      <c r="AK30" s="13">
        <f t="shared" si="11"/>
        <v>31.416666666666668</v>
      </c>
      <c r="AL30" s="13">
        <f t="shared" si="12"/>
        <v>47.51666666666667</v>
      </c>
      <c r="AM30" s="13">
        <f t="shared" si="13"/>
        <v>43.175000000000004</v>
      </c>
      <c r="AN30" s="6"/>
      <c r="BA30"/>
      <c r="BB30"/>
      <c r="BC30"/>
      <c r="BD30"/>
      <c r="BH30"/>
      <c r="BJ30"/>
    </row>
    <row r="31" spans="1:62" ht="12.75">
      <c r="A31">
        <v>1921</v>
      </c>
      <c r="B31" s="13">
        <v>16.2</v>
      </c>
      <c r="C31" s="13">
        <v>18.5</v>
      </c>
      <c r="D31" s="13">
        <v>28.4</v>
      </c>
      <c r="E31" s="13">
        <v>45.9</v>
      </c>
      <c r="F31" s="13">
        <v>56</v>
      </c>
      <c r="G31" s="13">
        <v>68</v>
      </c>
      <c r="H31" s="13">
        <v>73.5</v>
      </c>
      <c r="I31" s="13">
        <v>65</v>
      </c>
      <c r="J31" s="13">
        <v>59.3</v>
      </c>
      <c r="K31" s="13">
        <v>46.7</v>
      </c>
      <c r="L31" s="13">
        <v>24.1</v>
      </c>
      <c r="M31" s="13">
        <v>15.5</v>
      </c>
      <c r="N31" s="13"/>
      <c r="O31" s="13">
        <f t="shared" si="0"/>
        <v>43.09166666666667</v>
      </c>
      <c r="P31" s="14"/>
      <c r="Q31" s="13">
        <f t="shared" si="1"/>
        <v>73.5</v>
      </c>
      <c r="R31" s="13">
        <f t="shared" si="2"/>
        <v>15.5</v>
      </c>
      <c r="S31" s="15">
        <f t="shared" si="3"/>
        <v>12</v>
      </c>
      <c r="U31" s="16">
        <f t="shared" si="4"/>
        <v>43.43333333333334</v>
      </c>
      <c r="V31" s="13">
        <f t="shared" si="14"/>
        <v>39.833333333333336</v>
      </c>
      <c r="W31" s="16">
        <f t="shared" si="5"/>
        <v>68.83333333333333</v>
      </c>
      <c r="X31" s="13">
        <f t="shared" si="15"/>
        <v>65.98666666666666</v>
      </c>
      <c r="Y31" s="16">
        <f t="shared" si="6"/>
        <v>43.36666666666667</v>
      </c>
      <c r="Z31" s="13">
        <f t="shared" si="16"/>
        <v>44.53333333333333</v>
      </c>
      <c r="AA31" s="16">
        <f t="shared" si="7"/>
        <v>10.033333333333333</v>
      </c>
      <c r="AB31" s="13">
        <f t="shared" si="17"/>
        <v>11.513333333333332</v>
      </c>
      <c r="AC31" s="13">
        <f t="shared" si="18"/>
        <v>40.66833333333334</v>
      </c>
      <c r="AD31" s="13">
        <f t="shared" si="8"/>
        <v>61.28333333333333</v>
      </c>
      <c r="AE31" s="13">
        <f t="shared" si="19"/>
        <v>58.58</v>
      </c>
      <c r="AF31" s="13">
        <f t="shared" si="9"/>
        <v>21.21666666666667</v>
      </c>
      <c r="AG31" s="13">
        <f t="shared" si="20"/>
        <v>22.326666666666664</v>
      </c>
      <c r="AH31" s="13">
        <f t="shared" si="10"/>
        <v>40.1</v>
      </c>
      <c r="AI31" s="13">
        <f t="shared" si="21"/>
        <v>40.031666666666666</v>
      </c>
      <c r="AK31" s="13">
        <f t="shared" si="11"/>
        <v>38.833333333333336</v>
      </c>
      <c r="AL31" s="13">
        <f t="shared" si="12"/>
        <v>47.35</v>
      </c>
      <c r="AM31" s="13">
        <f t="shared" si="13"/>
        <v>40.7</v>
      </c>
      <c r="AN31" s="6"/>
      <c r="BA31"/>
      <c r="BB31"/>
      <c r="BC31"/>
      <c r="BD31"/>
      <c r="BH31"/>
      <c r="BJ31"/>
    </row>
    <row r="32" spans="1:62" ht="12.75">
      <c r="A32">
        <v>1922</v>
      </c>
      <c r="B32" s="13">
        <v>6.8</v>
      </c>
      <c r="C32" s="13">
        <v>7.8</v>
      </c>
      <c r="D32" s="13">
        <v>26.4</v>
      </c>
      <c r="E32" s="13">
        <v>40.5</v>
      </c>
      <c r="F32" s="13">
        <v>58.8</v>
      </c>
      <c r="G32" s="13">
        <v>64</v>
      </c>
      <c r="H32" s="13">
        <v>64.9</v>
      </c>
      <c r="I32" s="13">
        <v>66.8</v>
      </c>
      <c r="J32" s="13">
        <v>58.9</v>
      </c>
      <c r="K32" s="13">
        <v>47.3</v>
      </c>
      <c r="L32" s="13">
        <v>35.8</v>
      </c>
      <c r="M32" s="13">
        <v>12.6</v>
      </c>
      <c r="N32" s="13"/>
      <c r="O32" s="13">
        <f t="shared" si="0"/>
        <v>40.88333333333334</v>
      </c>
      <c r="P32" s="14"/>
      <c r="Q32" s="13">
        <f t="shared" si="1"/>
        <v>66.8</v>
      </c>
      <c r="R32" s="13">
        <f t="shared" si="2"/>
        <v>6.8</v>
      </c>
      <c r="S32" s="15">
        <f t="shared" si="3"/>
        <v>12</v>
      </c>
      <c r="U32" s="16">
        <f t="shared" si="4"/>
        <v>41.9</v>
      </c>
      <c r="V32" s="13">
        <f t="shared" si="14"/>
        <v>39.2</v>
      </c>
      <c r="W32" s="16">
        <f t="shared" si="5"/>
        <v>65.23333333333333</v>
      </c>
      <c r="X32" s="13">
        <f t="shared" si="15"/>
        <v>65.20666666666666</v>
      </c>
      <c r="Y32" s="16">
        <f t="shared" si="6"/>
        <v>47.333333333333336</v>
      </c>
      <c r="Z32" s="13">
        <f t="shared" si="16"/>
        <v>45.21333333333333</v>
      </c>
      <c r="AA32" s="16">
        <f t="shared" si="7"/>
        <v>9.6</v>
      </c>
      <c r="AB32" s="13">
        <f t="shared" si="17"/>
        <v>12.286666666666667</v>
      </c>
      <c r="AC32" s="13">
        <f t="shared" si="18"/>
        <v>40.26833333333333</v>
      </c>
      <c r="AD32" s="13">
        <f t="shared" si="8"/>
        <v>58.98333333333333</v>
      </c>
      <c r="AE32" s="13">
        <f t="shared" si="19"/>
        <v>57.736666666666665</v>
      </c>
      <c r="AF32" s="13">
        <f t="shared" si="9"/>
        <v>21.316666666666666</v>
      </c>
      <c r="AG32" s="13">
        <f t="shared" si="20"/>
        <v>23.296666666666663</v>
      </c>
      <c r="AH32" s="13">
        <f t="shared" si="10"/>
        <v>39.666666666666664</v>
      </c>
      <c r="AI32" s="13">
        <f t="shared" si="21"/>
        <v>40.77333333333333</v>
      </c>
      <c r="AK32" s="13">
        <f t="shared" si="11"/>
        <v>34.050000000000004</v>
      </c>
      <c r="AL32" s="13">
        <f t="shared" si="12"/>
        <v>47.71666666666667</v>
      </c>
      <c r="AM32" s="13">
        <f t="shared" si="13"/>
        <v>39.78333333333333</v>
      </c>
      <c r="AN32" s="6"/>
      <c r="BA32"/>
      <c r="BB32"/>
      <c r="BC32"/>
      <c r="BD32"/>
      <c r="BH32"/>
      <c r="BJ32"/>
    </row>
    <row r="33" spans="1:62" ht="12.75">
      <c r="A33">
        <v>1923</v>
      </c>
      <c r="B33" s="13">
        <v>11.7</v>
      </c>
      <c r="C33" s="13">
        <v>4.5</v>
      </c>
      <c r="D33" s="13">
        <v>16</v>
      </c>
      <c r="E33" s="13">
        <v>38.5</v>
      </c>
      <c r="F33" s="13">
        <v>53.8</v>
      </c>
      <c r="G33" s="13">
        <v>66.6</v>
      </c>
      <c r="H33" s="13">
        <v>69.5</v>
      </c>
      <c r="I33" s="13">
        <v>62.1</v>
      </c>
      <c r="J33" s="13">
        <v>57.6</v>
      </c>
      <c r="K33" s="13">
        <v>43.7</v>
      </c>
      <c r="L33" s="13">
        <v>34.2</v>
      </c>
      <c r="M33" s="13">
        <v>24.7</v>
      </c>
      <c r="N33" s="13"/>
      <c r="O33" s="13">
        <f t="shared" si="0"/>
        <v>40.24166666666667</v>
      </c>
      <c r="P33" s="14"/>
      <c r="Q33" s="13">
        <f t="shared" si="1"/>
        <v>69.5</v>
      </c>
      <c r="R33" s="13">
        <f t="shared" si="2"/>
        <v>4.5</v>
      </c>
      <c r="S33" s="15">
        <f t="shared" si="3"/>
        <v>12</v>
      </c>
      <c r="U33" s="16">
        <f t="shared" si="4"/>
        <v>36.1</v>
      </c>
      <c r="V33" s="13">
        <f t="shared" si="14"/>
        <v>39.99333333333333</v>
      </c>
      <c r="W33" s="16">
        <f t="shared" si="5"/>
        <v>66.06666666666666</v>
      </c>
      <c r="X33" s="13">
        <f t="shared" si="15"/>
        <v>65.61999999999999</v>
      </c>
      <c r="Y33" s="16">
        <f t="shared" si="6"/>
        <v>45.166666666666664</v>
      </c>
      <c r="Z33" s="13">
        <f t="shared" si="16"/>
        <v>44.12</v>
      </c>
      <c r="AA33" s="16">
        <f t="shared" si="7"/>
        <v>14.299999999999999</v>
      </c>
      <c r="AB33" s="13">
        <f t="shared" si="17"/>
        <v>11.126666666666667</v>
      </c>
      <c r="AC33" s="13">
        <f t="shared" si="18"/>
        <v>40.375</v>
      </c>
      <c r="AD33" s="13">
        <f t="shared" si="8"/>
        <v>58.01666666666667</v>
      </c>
      <c r="AE33" s="13">
        <f t="shared" si="19"/>
        <v>58.25</v>
      </c>
      <c r="AF33" s="13">
        <f t="shared" si="9"/>
        <v>24.283333333333335</v>
      </c>
      <c r="AG33" s="13">
        <f t="shared" si="20"/>
        <v>21.866666666666667</v>
      </c>
      <c r="AH33" s="13">
        <f t="shared" si="10"/>
        <v>39.23333333333334</v>
      </c>
      <c r="AI33" s="13">
        <f t="shared" si="21"/>
        <v>39.540000000000006</v>
      </c>
      <c r="AK33" s="13">
        <f t="shared" si="11"/>
        <v>31.849999999999998</v>
      </c>
      <c r="AL33" s="13">
        <f t="shared" si="12"/>
        <v>48.633333333333326</v>
      </c>
      <c r="AM33" s="13">
        <f t="shared" si="13"/>
        <v>39.99999999999999</v>
      </c>
      <c r="AN33" s="6"/>
      <c r="BA33"/>
      <c r="BB33"/>
      <c r="BC33"/>
      <c r="BD33"/>
      <c r="BH33"/>
      <c r="BJ33"/>
    </row>
    <row r="34" spans="1:62" ht="12.75">
      <c r="A34">
        <v>1924</v>
      </c>
      <c r="B34" s="13">
        <v>0.8</v>
      </c>
      <c r="C34" s="13">
        <v>17.4</v>
      </c>
      <c r="D34" s="13">
        <v>24.9</v>
      </c>
      <c r="E34" s="13">
        <v>39</v>
      </c>
      <c r="F34" s="13">
        <v>46.5</v>
      </c>
      <c r="G34" s="13">
        <v>59.6</v>
      </c>
      <c r="H34" s="13">
        <v>64.9</v>
      </c>
      <c r="I34" s="13">
        <v>62.5</v>
      </c>
      <c r="J34" s="13">
        <v>52.6</v>
      </c>
      <c r="K34" s="13">
        <v>51.1</v>
      </c>
      <c r="L34" s="13">
        <v>28.6</v>
      </c>
      <c r="M34" s="13">
        <v>4</v>
      </c>
      <c r="N34" s="13"/>
      <c r="O34" s="13">
        <f t="shared" si="0"/>
        <v>37.65833333333334</v>
      </c>
      <c r="P34" s="14"/>
      <c r="Q34" s="13">
        <f t="shared" si="1"/>
        <v>64.9</v>
      </c>
      <c r="R34" s="13">
        <f t="shared" si="2"/>
        <v>0.8</v>
      </c>
      <c r="S34" s="15">
        <f t="shared" si="3"/>
        <v>12</v>
      </c>
      <c r="U34" s="16">
        <f t="shared" si="4"/>
        <v>36.800000000000004</v>
      </c>
      <c r="V34" s="13">
        <f t="shared" si="14"/>
        <v>38.85333333333333</v>
      </c>
      <c r="W34" s="16">
        <f t="shared" si="5"/>
        <v>62.333333333333336</v>
      </c>
      <c r="X34" s="13">
        <f t="shared" si="15"/>
        <v>64.49333333333334</v>
      </c>
      <c r="Y34" s="16">
        <f t="shared" si="6"/>
        <v>44.1</v>
      </c>
      <c r="Z34" s="13">
        <f t="shared" si="16"/>
        <v>43.36666666666666</v>
      </c>
      <c r="AA34" s="16">
        <f t="shared" si="7"/>
        <v>9.566666666666666</v>
      </c>
      <c r="AB34" s="13">
        <f t="shared" si="17"/>
        <v>11.32</v>
      </c>
      <c r="AC34" s="13">
        <f t="shared" si="18"/>
        <v>39.37166666666667</v>
      </c>
      <c r="AD34" s="13">
        <f t="shared" si="8"/>
        <v>54.18333333333334</v>
      </c>
      <c r="AE34" s="13">
        <f t="shared" si="19"/>
        <v>57.21333333333333</v>
      </c>
      <c r="AF34" s="13">
        <f t="shared" si="9"/>
        <v>22.816666666666663</v>
      </c>
      <c r="AG34" s="13">
        <f t="shared" si="20"/>
        <v>21.96</v>
      </c>
      <c r="AH34" s="13">
        <f t="shared" si="10"/>
        <v>40.800000000000004</v>
      </c>
      <c r="AI34" s="13">
        <f t="shared" si="21"/>
        <v>39.25333333333334</v>
      </c>
      <c r="AK34" s="13">
        <f t="shared" si="11"/>
        <v>31.366666666666664</v>
      </c>
      <c r="AL34" s="13">
        <f t="shared" si="12"/>
        <v>43.949999999999996</v>
      </c>
      <c r="AM34" s="13">
        <f t="shared" si="13"/>
        <v>39.724999999999994</v>
      </c>
      <c r="AN34" s="6"/>
      <c r="BA34"/>
      <c r="BB34"/>
      <c r="BC34"/>
      <c r="BD34"/>
      <c r="BH34"/>
      <c r="BJ34"/>
    </row>
    <row r="35" spans="1:62" ht="12.75">
      <c r="A35">
        <v>1925</v>
      </c>
      <c r="B35" s="13">
        <v>9.1</v>
      </c>
      <c r="C35" s="13">
        <v>15.6</v>
      </c>
      <c r="D35" s="13">
        <v>28.5</v>
      </c>
      <c r="E35" s="13">
        <v>46.6</v>
      </c>
      <c r="F35" s="13">
        <v>50.1</v>
      </c>
      <c r="G35" s="13">
        <v>63.1</v>
      </c>
      <c r="H35" s="13">
        <v>66.4</v>
      </c>
      <c r="I35" s="13">
        <v>67.4</v>
      </c>
      <c r="J35" s="13">
        <v>59.1</v>
      </c>
      <c r="K35" s="13">
        <v>34.8</v>
      </c>
      <c r="L35" s="13">
        <v>28</v>
      </c>
      <c r="M35" s="13">
        <v>11.3</v>
      </c>
      <c r="N35" s="13"/>
      <c r="O35" s="13">
        <f t="shared" si="0"/>
        <v>40</v>
      </c>
      <c r="P35" s="14"/>
      <c r="Q35" s="13">
        <f t="shared" si="1"/>
        <v>67.4</v>
      </c>
      <c r="R35" s="13">
        <f t="shared" si="2"/>
        <v>9.1</v>
      </c>
      <c r="S35" s="15">
        <f t="shared" si="3"/>
        <v>12</v>
      </c>
      <c r="U35" s="16">
        <f t="shared" si="4"/>
        <v>41.73333333333333</v>
      </c>
      <c r="V35" s="13">
        <f t="shared" si="14"/>
        <v>38.626666666666665</v>
      </c>
      <c r="W35" s="16">
        <f t="shared" si="5"/>
        <v>65.63333333333334</v>
      </c>
      <c r="X35" s="13">
        <f t="shared" si="15"/>
        <v>63.71333333333333</v>
      </c>
      <c r="Y35" s="16">
        <f t="shared" si="6"/>
        <v>40.63333333333333</v>
      </c>
      <c r="Z35" s="13">
        <f t="shared" si="16"/>
        <v>42.63333333333333</v>
      </c>
      <c r="AA35" s="16">
        <f t="shared" si="7"/>
        <v>12.133333333333333</v>
      </c>
      <c r="AB35" s="13">
        <f t="shared" si="17"/>
        <v>11.326666666666666</v>
      </c>
      <c r="AC35" s="13">
        <f t="shared" si="18"/>
        <v>38.935</v>
      </c>
      <c r="AD35" s="13">
        <f t="shared" si="8"/>
        <v>58.78333333333334</v>
      </c>
      <c r="AE35" s="13">
        <f t="shared" si="19"/>
        <v>56.54666666666667</v>
      </c>
      <c r="AF35" s="13">
        <f t="shared" si="9"/>
        <v>19.7</v>
      </c>
      <c r="AG35" s="13">
        <f t="shared" si="20"/>
        <v>21.886666666666667</v>
      </c>
      <c r="AH35" s="13">
        <f t="shared" si="10"/>
        <v>37.9</v>
      </c>
      <c r="AI35" s="13">
        <f t="shared" si="21"/>
        <v>38.93833333333333</v>
      </c>
      <c r="AK35" s="13">
        <f t="shared" si="11"/>
        <v>35.5</v>
      </c>
      <c r="AL35" s="13">
        <f t="shared" si="12"/>
        <v>44.5</v>
      </c>
      <c r="AM35" s="13">
        <f t="shared" si="13"/>
        <v>38.68333333333334</v>
      </c>
      <c r="AN35" s="6"/>
      <c r="BA35"/>
      <c r="BB35"/>
      <c r="BC35"/>
      <c r="BD35"/>
      <c r="BH35"/>
      <c r="BJ35"/>
    </row>
    <row r="36" spans="1:62" ht="12.75">
      <c r="A36">
        <v>1926</v>
      </c>
      <c r="B36" s="13">
        <v>9.5</v>
      </c>
      <c r="C36" s="13">
        <v>15.6</v>
      </c>
      <c r="D36" s="13">
        <v>19</v>
      </c>
      <c r="E36" s="13">
        <v>38.3</v>
      </c>
      <c r="F36" s="13">
        <v>55.9</v>
      </c>
      <c r="G36" s="13">
        <v>58.9</v>
      </c>
      <c r="H36" s="13">
        <v>66.5</v>
      </c>
      <c r="I36" s="13">
        <v>64.2</v>
      </c>
      <c r="J36" s="13">
        <v>52.8</v>
      </c>
      <c r="K36" s="13">
        <v>42.5</v>
      </c>
      <c r="L36" s="13">
        <v>23.5</v>
      </c>
      <c r="M36" s="13">
        <v>10.2</v>
      </c>
      <c r="N36" s="13"/>
      <c r="O36" s="13">
        <f t="shared" si="0"/>
        <v>38.075</v>
      </c>
      <c r="P36" s="14"/>
      <c r="Q36" s="13">
        <f t="shared" si="1"/>
        <v>66.5</v>
      </c>
      <c r="R36" s="13">
        <f t="shared" si="2"/>
        <v>9.5</v>
      </c>
      <c r="S36" s="15">
        <f t="shared" si="3"/>
        <v>12</v>
      </c>
      <c r="U36" s="16">
        <f t="shared" si="4"/>
        <v>37.73333333333333</v>
      </c>
      <c r="V36" s="13">
        <f t="shared" si="14"/>
        <v>39.00666666666666</v>
      </c>
      <c r="W36" s="16">
        <f t="shared" si="5"/>
        <v>63.20000000000001</v>
      </c>
      <c r="X36" s="13">
        <f t="shared" si="15"/>
        <v>63.113333333333344</v>
      </c>
      <c r="Y36" s="16">
        <f t="shared" si="6"/>
        <v>39.6</v>
      </c>
      <c r="Z36" s="13">
        <f t="shared" si="16"/>
        <v>42.32</v>
      </c>
      <c r="AA36" s="16">
        <f t="shared" si="7"/>
        <v>11</v>
      </c>
      <c r="AB36" s="13">
        <f t="shared" si="17"/>
        <v>9.793333333333333</v>
      </c>
      <c r="AC36" s="13">
        <f t="shared" si="18"/>
        <v>38.85166666666667</v>
      </c>
      <c r="AD36" s="13">
        <f t="shared" si="8"/>
        <v>56.1</v>
      </c>
      <c r="AE36" s="13">
        <f t="shared" si="19"/>
        <v>55.989999999999995</v>
      </c>
      <c r="AF36" s="13">
        <f t="shared" si="9"/>
        <v>21.683333333333334</v>
      </c>
      <c r="AG36" s="13">
        <f t="shared" si="20"/>
        <v>21.23</v>
      </c>
      <c r="AH36" s="13">
        <f t="shared" si="10"/>
        <v>38.666666666666664</v>
      </c>
      <c r="AI36" s="13">
        <f t="shared" si="21"/>
        <v>38.86666666666667</v>
      </c>
      <c r="AK36" s="13">
        <f t="shared" si="11"/>
        <v>32.86666666666667</v>
      </c>
      <c r="AL36" s="13">
        <f t="shared" si="12"/>
        <v>43.28333333333333</v>
      </c>
      <c r="AM36" s="13">
        <f t="shared" si="13"/>
        <v>38.70833333333333</v>
      </c>
      <c r="AN36" s="6"/>
      <c r="BA36"/>
      <c r="BB36"/>
      <c r="BC36"/>
      <c r="BD36"/>
      <c r="BH36"/>
      <c r="BJ36"/>
    </row>
    <row r="37" spans="1:62" ht="12.75">
      <c r="A37">
        <v>1927</v>
      </c>
      <c r="B37" s="13">
        <v>6</v>
      </c>
      <c r="C37" s="13">
        <v>16.8</v>
      </c>
      <c r="D37" s="13">
        <v>31.1</v>
      </c>
      <c r="E37" s="13">
        <v>41.4</v>
      </c>
      <c r="F37" s="13">
        <v>49.8</v>
      </c>
      <c r="G37" s="13">
        <v>59.7</v>
      </c>
      <c r="H37" s="13">
        <v>64.1</v>
      </c>
      <c r="I37" s="13">
        <v>60.2</v>
      </c>
      <c r="J37" s="13">
        <v>58.7</v>
      </c>
      <c r="K37" s="13">
        <v>46.1</v>
      </c>
      <c r="L37" s="13">
        <v>26.2</v>
      </c>
      <c r="M37" s="13">
        <v>4.3</v>
      </c>
      <c r="N37" s="13"/>
      <c r="O37" s="13">
        <f aca="true" t="shared" si="22" ref="O37:O68">IF(S37&gt;11,AVERAGE(B37:M37),"")</f>
        <v>38.699999999999996</v>
      </c>
      <c r="P37" s="14"/>
      <c r="Q37" s="13">
        <f aca="true" t="shared" si="23" ref="Q37:Q68">MAX(B37:M37)</f>
        <v>64.1</v>
      </c>
      <c r="R37" s="13">
        <f aca="true" t="shared" si="24" ref="R37:R68">MIN(B37:M37)</f>
        <v>4.3</v>
      </c>
      <c r="S37" s="15">
        <f aca="true" t="shared" si="25" ref="S37:S68">COUNT(B37:M37)</f>
        <v>12</v>
      </c>
      <c r="U37" s="16">
        <f aca="true" t="shared" si="26" ref="U37:U68">IF(COUNT(D37:F37)&gt;2,AVERAGE(D37:F37),"")</f>
        <v>40.766666666666666</v>
      </c>
      <c r="V37" s="13">
        <f t="shared" si="14"/>
        <v>39.666666666666664</v>
      </c>
      <c r="W37" s="16">
        <f aca="true" t="shared" si="27" ref="W37:W68">IF(COUNT(G37:I37)&gt;2,AVERAGE(G37:I37),"")</f>
        <v>61.333333333333336</v>
      </c>
      <c r="X37" s="13">
        <f t="shared" si="15"/>
        <v>63.540000000000006</v>
      </c>
      <c r="Y37" s="16">
        <f aca="true" t="shared" si="28" ref="Y37:Y68">IF(COUNT(J37:L37)&gt;2,AVERAGE(J37:L37),"")</f>
        <v>43.666666666666664</v>
      </c>
      <c r="Z37" s="13">
        <f t="shared" si="16"/>
        <v>41.82</v>
      </c>
      <c r="AA37" s="16">
        <f aca="true" t="shared" si="29" ref="AA37:AA68">IF(COUNT(M37,B38:C38)&gt;2,AVERAGE(M37,B38:C38),"")</f>
        <v>9.633333333333333</v>
      </c>
      <c r="AB37" s="13">
        <f t="shared" si="17"/>
        <v>10.233333333333333</v>
      </c>
      <c r="AC37" s="13">
        <f t="shared" si="18"/>
        <v>38.865</v>
      </c>
      <c r="AD37" s="13">
        <f aca="true" t="shared" si="30" ref="AD37:AD68">IF(COUNT(E37:J37)&gt;5,AVERAGE(E37:J37),"")</f>
        <v>55.65</v>
      </c>
      <c r="AE37" s="13">
        <f t="shared" si="19"/>
        <v>56.50333333333333</v>
      </c>
      <c r="AF37" s="13">
        <f aca="true" t="shared" si="31" ref="AF37:AF68">IF(COUNT(K37:M37,B38:D38)&gt;5,AVERAGE(K37:M37,B38:D38),"")</f>
        <v>20.95</v>
      </c>
      <c r="AG37" s="13">
        <f t="shared" si="20"/>
        <v>21.05</v>
      </c>
      <c r="AH37" s="13">
        <f aca="true" t="shared" si="32" ref="AH37:AH68">IF(COUNT(K37:M37,B38:J38)&gt;5,AVERAGE(K37:M37,B38:J38),"")</f>
        <v>38.09166666666666</v>
      </c>
      <c r="AI37" s="13">
        <f t="shared" si="21"/>
        <v>38.795</v>
      </c>
      <c r="AK37" s="13">
        <f aca="true" t="shared" si="33" ref="AK37:AK68">IF(COUNT(B37:G37)&gt;5,AVERAGE(B37:G37),"")</f>
        <v>34.13333333333333</v>
      </c>
      <c r="AL37" s="13">
        <f aca="true" t="shared" si="34" ref="AL37:AL68">IF(COUNT(H37:M37)&gt;5,AVERAGE(H37:M37),"")</f>
        <v>43.26666666666666</v>
      </c>
      <c r="AM37" s="13">
        <f aca="true" t="shared" si="35" ref="AM37:AM68">IF(COUNT(AL37,AK38)=2,AVERAGE(AL37,AK38),"")</f>
        <v>37.99166666666666</v>
      </c>
      <c r="AN37" s="6"/>
      <c r="BA37"/>
      <c r="BB37"/>
      <c r="BC37"/>
      <c r="BD37"/>
      <c r="BH37"/>
      <c r="BJ37"/>
    </row>
    <row r="38" spans="1:62" ht="12.75">
      <c r="A38">
        <v>1928</v>
      </c>
      <c r="B38" s="13">
        <v>10.5</v>
      </c>
      <c r="C38" s="13">
        <v>14.1</v>
      </c>
      <c r="D38" s="13">
        <v>24.5</v>
      </c>
      <c r="E38" s="13">
        <v>34.8</v>
      </c>
      <c r="F38" s="13">
        <v>54.7</v>
      </c>
      <c r="G38" s="13">
        <v>57.7</v>
      </c>
      <c r="H38" s="13">
        <v>66.7</v>
      </c>
      <c r="I38" s="13">
        <v>64.8</v>
      </c>
      <c r="J38" s="13">
        <v>52.7</v>
      </c>
      <c r="K38" s="13">
        <v>45.5</v>
      </c>
      <c r="L38" s="13">
        <v>32.6</v>
      </c>
      <c r="M38" s="13">
        <v>19.3</v>
      </c>
      <c r="N38" s="13"/>
      <c r="O38" s="13">
        <f t="shared" si="22"/>
        <v>39.825</v>
      </c>
      <c r="P38" s="14"/>
      <c r="Q38" s="13">
        <f t="shared" si="23"/>
        <v>66.7</v>
      </c>
      <c r="R38" s="13">
        <f t="shared" si="24"/>
        <v>10.5</v>
      </c>
      <c r="S38" s="15">
        <f t="shared" si="25"/>
        <v>12</v>
      </c>
      <c r="U38" s="16">
        <f t="shared" si="26"/>
        <v>38</v>
      </c>
      <c r="V38" s="13">
        <f t="shared" si="14"/>
        <v>39.54666666666667</v>
      </c>
      <c r="W38" s="16">
        <f t="shared" si="27"/>
        <v>63.06666666666666</v>
      </c>
      <c r="X38" s="13">
        <f t="shared" si="15"/>
        <v>63.753333333333345</v>
      </c>
      <c r="Y38" s="16">
        <f t="shared" si="28"/>
        <v>43.6</v>
      </c>
      <c r="Z38" s="13">
        <f t="shared" si="16"/>
        <v>42.53333333333333</v>
      </c>
      <c r="AA38" s="16">
        <f t="shared" si="29"/>
        <v>6.633333333333334</v>
      </c>
      <c r="AB38" s="13">
        <f t="shared" si="17"/>
        <v>11.946666666666667</v>
      </c>
      <c r="AC38" s="13">
        <f t="shared" si="18"/>
        <v>39.12166666666667</v>
      </c>
      <c r="AD38" s="13">
        <f t="shared" si="30"/>
        <v>55.23333333333333</v>
      </c>
      <c r="AE38" s="13">
        <f t="shared" si="19"/>
        <v>56.54</v>
      </c>
      <c r="AF38" s="13">
        <f t="shared" si="31"/>
        <v>20.999999999999996</v>
      </c>
      <c r="AG38" s="13">
        <f t="shared" si="20"/>
        <v>22.62333333333333</v>
      </c>
      <c r="AH38" s="13">
        <f t="shared" si="32"/>
        <v>38.87500000000001</v>
      </c>
      <c r="AI38" s="13">
        <f t="shared" si="21"/>
        <v>39.95333333333333</v>
      </c>
      <c r="AK38" s="13">
        <f t="shared" si="33"/>
        <v>32.71666666666667</v>
      </c>
      <c r="AL38" s="13">
        <f t="shared" si="34"/>
        <v>46.93333333333334</v>
      </c>
      <c r="AM38" s="13">
        <f t="shared" si="35"/>
        <v>38.6</v>
      </c>
      <c r="AN38" s="6"/>
      <c r="BA38"/>
      <c r="BB38"/>
      <c r="BC38"/>
      <c r="BD38"/>
      <c r="BH38"/>
      <c r="BJ38"/>
    </row>
    <row r="39" spans="1:62" ht="12.75">
      <c r="A39">
        <v>1929</v>
      </c>
      <c r="B39" s="13">
        <v>-3.7</v>
      </c>
      <c r="C39" s="13">
        <v>4.3</v>
      </c>
      <c r="D39" s="13">
        <v>28</v>
      </c>
      <c r="E39" s="13">
        <v>42.5</v>
      </c>
      <c r="F39" s="13">
        <v>49.8</v>
      </c>
      <c r="G39" s="13">
        <v>60.7</v>
      </c>
      <c r="H39" s="13">
        <v>68.1</v>
      </c>
      <c r="I39" s="13">
        <v>64.6</v>
      </c>
      <c r="J39" s="13">
        <v>54.8</v>
      </c>
      <c r="K39" s="13">
        <v>44.7</v>
      </c>
      <c r="L39" s="13">
        <v>25.3</v>
      </c>
      <c r="M39" s="13">
        <v>13.6</v>
      </c>
      <c r="N39" s="13"/>
      <c r="O39" s="13">
        <f t="shared" si="22"/>
        <v>37.725</v>
      </c>
      <c r="P39" s="14"/>
      <c r="Q39" s="13">
        <f t="shared" si="23"/>
        <v>68.1</v>
      </c>
      <c r="R39" s="13">
        <f t="shared" si="24"/>
        <v>-3.7</v>
      </c>
      <c r="S39" s="15">
        <f t="shared" si="25"/>
        <v>12</v>
      </c>
      <c r="U39" s="16">
        <f t="shared" si="26"/>
        <v>40.1</v>
      </c>
      <c r="V39" s="13">
        <f aca="true" t="shared" si="36" ref="V39:V70">IF(COUNT(U37:U41)&gt;4,AVERAGE(U37:U41),"")</f>
        <v>40.21333333333333</v>
      </c>
      <c r="W39" s="16">
        <f t="shared" si="27"/>
        <v>64.46666666666667</v>
      </c>
      <c r="X39" s="13">
        <f aca="true" t="shared" si="37" ref="X39:X70">IF(COUNT(W37:W41)&gt;4,AVERAGE(W37:W41),"")</f>
        <v>64.50666666666666</v>
      </c>
      <c r="Y39" s="16">
        <f t="shared" si="28"/>
        <v>41.6</v>
      </c>
      <c r="Z39" s="13">
        <f aca="true" t="shared" si="38" ref="Z39:Z70">IF(COUNT(Y37:Y41)&gt;4,AVERAGE(Y37:Y41),"")</f>
        <v>44.46666666666667</v>
      </c>
      <c r="AA39" s="16">
        <f t="shared" si="29"/>
        <v>11.766666666666666</v>
      </c>
      <c r="AB39" s="13">
        <f aca="true" t="shared" si="39" ref="AB39:AB70">IF(COUNT(AA37:AA41)&gt;4,AVERAGE(AA37:AA41),"")</f>
        <v>13.440000000000001</v>
      </c>
      <c r="AC39" s="13">
        <f aca="true" t="shared" si="40" ref="AC39:AC70">IF(COUNT(O37:O41)&gt;4,AVERAGE(O37:O41),"")</f>
        <v>40.535</v>
      </c>
      <c r="AD39" s="13">
        <f t="shared" si="30"/>
        <v>56.75</v>
      </c>
      <c r="AE39" s="13">
        <f aca="true" t="shared" si="41" ref="AE39:AE70">IF(COUNT(AD37:AD41)&gt;4,AVERAGE(AD37:AD41),"")</f>
        <v>57.283333333333324</v>
      </c>
      <c r="AF39" s="13">
        <f t="shared" si="31"/>
        <v>21.916666666666668</v>
      </c>
      <c r="AG39" s="13">
        <f aca="true" t="shared" si="42" ref="AG39:AG70">IF(COUNT(AF37:AF41)&gt;4,AVERAGE(AF37:AF41),"")</f>
        <v>23.56333333333333</v>
      </c>
      <c r="AH39" s="13">
        <f t="shared" si="32"/>
        <v>40.44166666666666</v>
      </c>
      <c r="AI39" s="13">
        <f aca="true" t="shared" si="43" ref="AI39:AI70">IF(COUNT(AH37:AH41)&gt;4,AVERAGE(AH37:AH41),"")</f>
        <v>40.67166666666667</v>
      </c>
      <c r="AK39" s="13">
        <f t="shared" si="33"/>
        <v>30.266666666666666</v>
      </c>
      <c r="AL39" s="13">
        <f t="shared" si="34"/>
        <v>45.18333333333334</v>
      </c>
      <c r="AM39" s="13">
        <f t="shared" si="35"/>
        <v>40.025000000000006</v>
      </c>
      <c r="AN39" s="6"/>
      <c r="BA39"/>
      <c r="BB39"/>
      <c r="BC39"/>
      <c r="BD39"/>
      <c r="BH39"/>
      <c r="BJ39"/>
    </row>
    <row r="40" spans="1:62" ht="12.75">
      <c r="A40">
        <v>1930</v>
      </c>
      <c r="B40" s="13">
        <v>1.7</v>
      </c>
      <c r="C40" s="13">
        <v>20</v>
      </c>
      <c r="D40" s="13">
        <v>26.2</v>
      </c>
      <c r="E40" s="13">
        <v>43.4</v>
      </c>
      <c r="F40" s="13">
        <v>53.8</v>
      </c>
      <c r="G40" s="13">
        <v>64.1</v>
      </c>
      <c r="H40" s="13">
        <v>68.1</v>
      </c>
      <c r="I40" s="13">
        <v>67.9</v>
      </c>
      <c r="J40" s="13">
        <v>56.5</v>
      </c>
      <c r="K40" s="13">
        <v>43.5</v>
      </c>
      <c r="L40" s="13">
        <v>32.6</v>
      </c>
      <c r="M40" s="13">
        <v>17.6</v>
      </c>
      <c r="N40" s="13"/>
      <c r="O40" s="13">
        <f t="shared" si="22"/>
        <v>41.28333333333333</v>
      </c>
      <c r="P40" s="14"/>
      <c r="Q40" s="13">
        <f t="shared" si="23"/>
        <v>68.1</v>
      </c>
      <c r="R40" s="13">
        <f t="shared" si="24"/>
        <v>1.7</v>
      </c>
      <c r="S40" s="15">
        <f t="shared" si="25"/>
        <v>12</v>
      </c>
      <c r="U40" s="16">
        <f t="shared" si="26"/>
        <v>41.13333333333333</v>
      </c>
      <c r="V40" s="13">
        <f t="shared" si="36"/>
        <v>39.446666666666665</v>
      </c>
      <c r="W40" s="16">
        <f t="shared" si="27"/>
        <v>66.7</v>
      </c>
      <c r="X40" s="13">
        <f t="shared" si="37"/>
        <v>65.61333333333333</v>
      </c>
      <c r="Y40" s="16">
        <f t="shared" si="28"/>
        <v>44.199999999999996</v>
      </c>
      <c r="Z40" s="13">
        <f t="shared" si="38"/>
        <v>43.86</v>
      </c>
      <c r="AA40" s="16">
        <f t="shared" si="29"/>
        <v>20.7</v>
      </c>
      <c r="AB40" s="13">
        <f t="shared" si="39"/>
        <v>13.86</v>
      </c>
      <c r="AC40" s="13">
        <f t="shared" si="40"/>
        <v>40.71</v>
      </c>
      <c r="AD40" s="13">
        <f t="shared" si="30"/>
        <v>58.96666666666666</v>
      </c>
      <c r="AE40" s="13">
        <f t="shared" si="41"/>
        <v>57.779999999999994</v>
      </c>
      <c r="AF40" s="13">
        <f t="shared" si="31"/>
        <v>27.566666666666663</v>
      </c>
      <c r="AG40" s="13">
        <f t="shared" si="42"/>
        <v>23.61333333333333</v>
      </c>
      <c r="AH40" s="13">
        <f t="shared" si="32"/>
        <v>43.69166666666666</v>
      </c>
      <c r="AI40" s="13">
        <f t="shared" si="43"/>
        <v>41.17166666666667</v>
      </c>
      <c r="AK40" s="13">
        <f t="shared" si="33"/>
        <v>34.86666666666667</v>
      </c>
      <c r="AL40" s="13">
        <f t="shared" si="34"/>
        <v>47.70000000000001</v>
      </c>
      <c r="AM40" s="13">
        <f t="shared" si="35"/>
        <v>43.375</v>
      </c>
      <c r="AN40" s="6"/>
      <c r="BA40"/>
      <c r="BB40"/>
      <c r="BC40"/>
      <c r="BD40"/>
      <c r="BH40"/>
      <c r="BJ40"/>
    </row>
    <row r="41" spans="1:62" ht="12.75">
      <c r="A41">
        <v>1931</v>
      </c>
      <c r="B41" s="13">
        <v>19.1</v>
      </c>
      <c r="C41" s="13">
        <v>25.4</v>
      </c>
      <c r="D41" s="13">
        <v>27.2</v>
      </c>
      <c r="E41" s="13">
        <v>43.8</v>
      </c>
      <c r="F41" s="13">
        <v>52.2</v>
      </c>
      <c r="G41" s="13">
        <v>66.6</v>
      </c>
      <c r="H41" s="13">
        <v>70.3</v>
      </c>
      <c r="I41" s="13">
        <v>64</v>
      </c>
      <c r="J41" s="13">
        <v>62</v>
      </c>
      <c r="K41" s="13">
        <v>49.8</v>
      </c>
      <c r="L41" s="13">
        <v>36</v>
      </c>
      <c r="M41" s="13">
        <v>25.3</v>
      </c>
      <c r="N41" s="13"/>
      <c r="O41" s="13">
        <f t="shared" si="22"/>
        <v>45.14166666666666</v>
      </c>
      <c r="P41" s="14"/>
      <c r="Q41" s="13">
        <f t="shared" si="23"/>
        <v>70.3</v>
      </c>
      <c r="R41" s="13">
        <f t="shared" si="24"/>
        <v>19.1</v>
      </c>
      <c r="S41" s="15">
        <f t="shared" si="25"/>
        <v>12</v>
      </c>
      <c r="U41" s="16">
        <f t="shared" si="26"/>
        <v>41.06666666666667</v>
      </c>
      <c r="V41" s="13">
        <f t="shared" si="36"/>
        <v>39.720000000000006</v>
      </c>
      <c r="W41" s="16">
        <f t="shared" si="27"/>
        <v>66.96666666666665</v>
      </c>
      <c r="X41" s="13">
        <f t="shared" si="37"/>
        <v>66.69333333333333</v>
      </c>
      <c r="Y41" s="16">
        <f t="shared" si="28"/>
        <v>49.26666666666667</v>
      </c>
      <c r="Z41" s="13">
        <f t="shared" si="38"/>
        <v>43.64666666666666</v>
      </c>
      <c r="AA41" s="16">
        <f t="shared" si="29"/>
        <v>18.466666666666665</v>
      </c>
      <c r="AB41" s="13">
        <f t="shared" si="39"/>
        <v>14.946666666666667</v>
      </c>
      <c r="AC41" s="13">
        <f t="shared" si="40"/>
        <v>40.828333333333326</v>
      </c>
      <c r="AD41" s="13">
        <f t="shared" si="30"/>
        <v>59.81666666666666</v>
      </c>
      <c r="AE41" s="13">
        <f t="shared" si="41"/>
        <v>58.73</v>
      </c>
      <c r="AF41" s="13">
        <f t="shared" si="31"/>
        <v>26.38333333333333</v>
      </c>
      <c r="AG41" s="13">
        <f t="shared" si="42"/>
        <v>23.576666666666664</v>
      </c>
      <c r="AH41" s="13">
        <f t="shared" si="32"/>
        <v>42.25833333333333</v>
      </c>
      <c r="AI41" s="13">
        <f t="shared" si="43"/>
        <v>41.336666666666666</v>
      </c>
      <c r="AK41" s="13">
        <f t="shared" si="33"/>
        <v>39.05</v>
      </c>
      <c r="AL41" s="13">
        <f t="shared" si="34"/>
        <v>51.23333333333334</v>
      </c>
      <c r="AM41" s="13">
        <f t="shared" si="35"/>
        <v>42.81666666666667</v>
      </c>
      <c r="AN41" s="6"/>
      <c r="BA41"/>
      <c r="BB41"/>
      <c r="BC41"/>
      <c r="BD41"/>
      <c r="BH41"/>
      <c r="BJ41"/>
    </row>
    <row r="42" spans="1:62" ht="12.75">
      <c r="A42">
        <v>1932</v>
      </c>
      <c r="B42" s="13">
        <v>16.5</v>
      </c>
      <c r="C42" s="13">
        <v>13.6</v>
      </c>
      <c r="D42" s="13">
        <v>17.1</v>
      </c>
      <c r="E42" s="13">
        <v>40</v>
      </c>
      <c r="F42" s="13">
        <v>53.7</v>
      </c>
      <c r="G42" s="13">
        <v>65.5</v>
      </c>
      <c r="H42" s="13">
        <v>68.4</v>
      </c>
      <c r="I42" s="13">
        <v>66.7</v>
      </c>
      <c r="J42" s="13">
        <v>54.5</v>
      </c>
      <c r="K42" s="13">
        <v>41.8</v>
      </c>
      <c r="L42" s="13">
        <v>25.6</v>
      </c>
      <c r="M42" s="13">
        <v>11.5</v>
      </c>
      <c r="N42" s="13"/>
      <c r="O42" s="13">
        <f t="shared" si="22"/>
        <v>39.575</v>
      </c>
      <c r="P42" s="14"/>
      <c r="Q42" s="13">
        <f t="shared" si="23"/>
        <v>68.4</v>
      </c>
      <c r="R42" s="13">
        <f t="shared" si="24"/>
        <v>11.5</v>
      </c>
      <c r="S42" s="15">
        <f t="shared" si="25"/>
        <v>12</v>
      </c>
      <c r="U42" s="16">
        <f t="shared" si="26"/>
        <v>36.93333333333334</v>
      </c>
      <c r="V42" s="13">
        <f t="shared" si="36"/>
        <v>39.86</v>
      </c>
      <c r="W42" s="16">
        <f t="shared" si="27"/>
        <v>66.86666666666667</v>
      </c>
      <c r="X42" s="13">
        <f t="shared" si="37"/>
        <v>66.96666666666667</v>
      </c>
      <c r="Y42" s="16">
        <f t="shared" si="28"/>
        <v>40.63333333333333</v>
      </c>
      <c r="Z42" s="13">
        <f t="shared" si="38"/>
        <v>44.28666666666667</v>
      </c>
      <c r="AA42" s="16">
        <f t="shared" si="29"/>
        <v>11.733333333333334</v>
      </c>
      <c r="AB42" s="13">
        <f t="shared" si="39"/>
        <v>14.74</v>
      </c>
      <c r="AC42" s="13">
        <f t="shared" si="40"/>
        <v>41.44833333333334</v>
      </c>
      <c r="AD42" s="13">
        <f t="shared" si="30"/>
        <v>58.13333333333333</v>
      </c>
      <c r="AE42" s="13">
        <f t="shared" si="41"/>
        <v>59.09666666666666</v>
      </c>
      <c r="AF42" s="13">
        <f t="shared" si="31"/>
        <v>21.200000000000003</v>
      </c>
      <c r="AG42" s="13">
        <f t="shared" si="42"/>
        <v>23.86333333333333</v>
      </c>
      <c r="AH42" s="13">
        <f t="shared" si="32"/>
        <v>40.591666666666676</v>
      </c>
      <c r="AI42" s="13">
        <f t="shared" si="43"/>
        <v>41.266666666666666</v>
      </c>
      <c r="AK42" s="13">
        <f t="shared" si="33"/>
        <v>34.4</v>
      </c>
      <c r="AL42" s="13">
        <f t="shared" si="34"/>
        <v>44.75000000000001</v>
      </c>
      <c r="AM42" s="13">
        <f t="shared" si="35"/>
        <v>40.03333333333334</v>
      </c>
      <c r="AN42" s="6"/>
      <c r="BA42"/>
      <c r="BB42"/>
      <c r="BC42"/>
      <c r="BD42"/>
      <c r="BH42"/>
      <c r="BJ42"/>
    </row>
    <row r="43" spans="1:62" ht="12.75">
      <c r="A43">
        <v>1933</v>
      </c>
      <c r="B43" s="13">
        <v>16.8</v>
      </c>
      <c r="C43" s="13">
        <v>6.9</v>
      </c>
      <c r="D43" s="13">
        <v>24.6</v>
      </c>
      <c r="E43" s="13">
        <v>39.2</v>
      </c>
      <c r="F43" s="13">
        <v>54.3</v>
      </c>
      <c r="G43" s="13">
        <v>70.1</v>
      </c>
      <c r="H43" s="13">
        <v>70.5</v>
      </c>
      <c r="I43" s="13">
        <v>64.8</v>
      </c>
      <c r="J43" s="13">
        <v>61</v>
      </c>
      <c r="K43" s="13">
        <v>41.1</v>
      </c>
      <c r="L43" s="13">
        <v>25.5</v>
      </c>
      <c r="M43" s="13">
        <v>10.2</v>
      </c>
      <c r="N43" s="13"/>
      <c r="O43" s="13">
        <f t="shared" si="22"/>
        <v>40.416666666666664</v>
      </c>
      <c r="P43" s="14"/>
      <c r="Q43" s="13">
        <f t="shared" si="23"/>
        <v>70.5</v>
      </c>
      <c r="R43" s="13">
        <f t="shared" si="24"/>
        <v>6.9</v>
      </c>
      <c r="S43" s="15">
        <f t="shared" si="25"/>
        <v>12</v>
      </c>
      <c r="U43" s="16">
        <f t="shared" si="26"/>
        <v>39.36666666666667</v>
      </c>
      <c r="V43" s="13">
        <f t="shared" si="36"/>
        <v>39.32666666666667</v>
      </c>
      <c r="W43" s="16">
        <f t="shared" si="27"/>
        <v>68.46666666666665</v>
      </c>
      <c r="X43" s="13">
        <f t="shared" si="37"/>
        <v>66.79999999999998</v>
      </c>
      <c r="Y43" s="16">
        <f t="shared" si="28"/>
        <v>42.53333333333333</v>
      </c>
      <c r="Z43" s="13">
        <f t="shared" si="38"/>
        <v>43.7</v>
      </c>
      <c r="AA43" s="16">
        <f t="shared" si="29"/>
        <v>12.066666666666668</v>
      </c>
      <c r="AB43" s="13">
        <f t="shared" si="39"/>
        <v>11.493333333333334</v>
      </c>
      <c r="AC43" s="13">
        <f t="shared" si="40"/>
        <v>41.08666666666666</v>
      </c>
      <c r="AD43" s="13">
        <f t="shared" si="30"/>
        <v>59.98333333333333</v>
      </c>
      <c r="AE43" s="13">
        <f t="shared" si="41"/>
        <v>58.669999999999995</v>
      </c>
      <c r="AF43" s="13">
        <f t="shared" si="31"/>
        <v>20.816666666666666</v>
      </c>
      <c r="AG43" s="13">
        <f t="shared" si="42"/>
        <v>21.926666666666662</v>
      </c>
      <c r="AH43" s="13">
        <f t="shared" si="32"/>
        <v>39.7</v>
      </c>
      <c r="AI43" s="13">
        <f t="shared" si="43"/>
        <v>40.208333333333336</v>
      </c>
      <c r="AK43" s="13">
        <f t="shared" si="33"/>
        <v>35.31666666666667</v>
      </c>
      <c r="AL43" s="13">
        <f t="shared" si="34"/>
        <v>45.51666666666666</v>
      </c>
      <c r="AM43" s="13">
        <f t="shared" si="35"/>
        <v>40.574999999999996</v>
      </c>
      <c r="AN43" s="6"/>
      <c r="BA43"/>
      <c r="BB43"/>
      <c r="BC43"/>
      <c r="BD43"/>
      <c r="BH43"/>
      <c r="BJ43"/>
    </row>
    <row r="44" spans="1:62" ht="12.75">
      <c r="A44">
        <v>1934</v>
      </c>
      <c r="B44" s="13">
        <v>16.3</v>
      </c>
      <c r="C44" s="13">
        <v>9.7</v>
      </c>
      <c r="D44" s="13">
        <v>22.1</v>
      </c>
      <c r="E44" s="13">
        <v>39.9</v>
      </c>
      <c r="F44" s="13">
        <v>60.4</v>
      </c>
      <c r="G44" s="13">
        <v>65.4</v>
      </c>
      <c r="H44" s="13">
        <v>68.8</v>
      </c>
      <c r="I44" s="13">
        <v>63.3</v>
      </c>
      <c r="J44" s="13">
        <v>53.7</v>
      </c>
      <c r="K44" s="13">
        <v>47.2</v>
      </c>
      <c r="L44" s="13">
        <v>33.5</v>
      </c>
      <c r="M44" s="13">
        <v>9.6</v>
      </c>
      <c r="N44" s="13"/>
      <c r="O44" s="13">
        <f t="shared" si="22"/>
        <v>40.825</v>
      </c>
      <c r="P44" s="14"/>
      <c r="Q44" s="13">
        <f t="shared" si="23"/>
        <v>68.8</v>
      </c>
      <c r="R44" s="13">
        <f t="shared" si="24"/>
        <v>9.6</v>
      </c>
      <c r="S44" s="15">
        <f t="shared" si="25"/>
        <v>12</v>
      </c>
      <c r="U44" s="16">
        <f t="shared" si="26"/>
        <v>40.800000000000004</v>
      </c>
      <c r="V44" s="13">
        <f t="shared" si="36"/>
        <v>38.91333333333334</v>
      </c>
      <c r="W44" s="16">
        <f t="shared" si="27"/>
        <v>65.83333333333333</v>
      </c>
      <c r="X44" s="13">
        <f t="shared" si="37"/>
        <v>66.84666666666666</v>
      </c>
      <c r="Y44" s="16">
        <f t="shared" si="28"/>
        <v>44.800000000000004</v>
      </c>
      <c r="Z44" s="13">
        <f t="shared" si="38"/>
        <v>42.27333333333333</v>
      </c>
      <c r="AA44" s="16">
        <f t="shared" si="29"/>
        <v>10.733333333333334</v>
      </c>
      <c r="AB44" s="13">
        <f t="shared" si="39"/>
        <v>9.833333333333334</v>
      </c>
      <c r="AC44" s="13">
        <f t="shared" si="40"/>
        <v>39.75000000000001</v>
      </c>
      <c r="AD44" s="13">
        <f t="shared" si="30"/>
        <v>58.583333333333336</v>
      </c>
      <c r="AE44" s="13">
        <f t="shared" si="41"/>
        <v>58.489999999999995</v>
      </c>
      <c r="AF44" s="13">
        <f t="shared" si="31"/>
        <v>23.349999999999998</v>
      </c>
      <c r="AG44" s="13">
        <f t="shared" si="42"/>
        <v>20.59333333333333</v>
      </c>
      <c r="AH44" s="13">
        <f t="shared" si="32"/>
        <v>40.09166666666666</v>
      </c>
      <c r="AI44" s="13">
        <f t="shared" si="43"/>
        <v>39.61</v>
      </c>
      <c r="AK44" s="13">
        <f t="shared" si="33"/>
        <v>35.63333333333333</v>
      </c>
      <c r="AL44" s="13">
        <f t="shared" si="34"/>
        <v>46.01666666666667</v>
      </c>
      <c r="AM44" s="13">
        <f t="shared" si="35"/>
        <v>39.41666666666667</v>
      </c>
      <c r="AN44" s="6"/>
      <c r="BA44"/>
      <c r="BB44"/>
      <c r="BC44"/>
      <c r="BD44"/>
      <c r="BH44"/>
      <c r="BJ44"/>
    </row>
    <row r="45" spans="1:62" ht="12.75">
      <c r="A45">
        <v>1935</v>
      </c>
      <c r="B45" s="13">
        <v>4.2</v>
      </c>
      <c r="C45" s="13">
        <v>18.4</v>
      </c>
      <c r="D45" s="13">
        <v>27.2</v>
      </c>
      <c r="E45" s="13">
        <v>38.7</v>
      </c>
      <c r="F45" s="13">
        <v>49.5</v>
      </c>
      <c r="G45" s="13">
        <v>58.9</v>
      </c>
      <c r="H45" s="13">
        <v>72.7</v>
      </c>
      <c r="I45" s="13">
        <v>66</v>
      </c>
      <c r="J45" s="13">
        <v>55.2</v>
      </c>
      <c r="K45" s="13">
        <v>44</v>
      </c>
      <c r="L45" s="13">
        <v>24.6</v>
      </c>
      <c r="M45" s="13">
        <v>14.3</v>
      </c>
      <c r="N45" s="13"/>
      <c r="O45" s="13">
        <f t="shared" si="22"/>
        <v>39.475</v>
      </c>
      <c r="P45" s="14"/>
      <c r="Q45" s="13">
        <f t="shared" si="23"/>
        <v>72.7</v>
      </c>
      <c r="R45" s="13">
        <f t="shared" si="24"/>
        <v>4.2</v>
      </c>
      <c r="S45" s="15">
        <f t="shared" si="25"/>
        <v>12</v>
      </c>
      <c r="U45" s="16">
        <f t="shared" si="26"/>
        <v>38.46666666666667</v>
      </c>
      <c r="V45" s="13">
        <f t="shared" si="36"/>
        <v>39.22</v>
      </c>
      <c r="W45" s="16">
        <f t="shared" si="27"/>
        <v>65.86666666666666</v>
      </c>
      <c r="X45" s="13">
        <f t="shared" si="37"/>
        <v>66.96</v>
      </c>
      <c r="Y45" s="16">
        <f t="shared" si="28"/>
        <v>41.26666666666667</v>
      </c>
      <c r="Z45" s="13">
        <f t="shared" si="38"/>
        <v>42.506666666666675</v>
      </c>
      <c r="AA45" s="16">
        <f t="shared" si="29"/>
        <v>4.466666666666667</v>
      </c>
      <c r="AB45" s="13">
        <f t="shared" si="39"/>
        <v>9.966666666666667</v>
      </c>
      <c r="AC45" s="13">
        <f t="shared" si="40"/>
        <v>39.638333333333335</v>
      </c>
      <c r="AD45" s="13">
        <f t="shared" si="30"/>
        <v>56.833333333333336</v>
      </c>
      <c r="AE45" s="13">
        <f t="shared" si="41"/>
        <v>58.626666666666665</v>
      </c>
      <c r="AF45" s="13">
        <f t="shared" si="31"/>
        <v>17.88333333333333</v>
      </c>
      <c r="AG45" s="13">
        <f t="shared" si="42"/>
        <v>20.956666666666667</v>
      </c>
      <c r="AH45" s="13">
        <f t="shared" si="32"/>
        <v>38.4</v>
      </c>
      <c r="AI45" s="13">
        <f t="shared" si="43"/>
        <v>39.596666666666664</v>
      </c>
      <c r="AK45" s="13">
        <f t="shared" si="33"/>
        <v>32.81666666666667</v>
      </c>
      <c r="AL45" s="13">
        <f t="shared" si="34"/>
        <v>46.13333333333333</v>
      </c>
      <c r="AM45" s="13">
        <f t="shared" si="35"/>
        <v>37.775</v>
      </c>
      <c r="AN45" s="6"/>
      <c r="BA45"/>
      <c r="BB45"/>
      <c r="BC45"/>
      <c r="BD45"/>
      <c r="BH45"/>
      <c r="BJ45"/>
    </row>
    <row r="46" spans="1:62" ht="12.75">
      <c r="A46">
        <v>1936</v>
      </c>
      <c r="B46" s="13">
        <v>2.5</v>
      </c>
      <c r="C46" s="13">
        <v>-3.4</v>
      </c>
      <c r="D46" s="13">
        <v>25.3</v>
      </c>
      <c r="E46" s="13">
        <v>34.5</v>
      </c>
      <c r="F46" s="13">
        <v>57.2</v>
      </c>
      <c r="G46" s="13">
        <v>60.4</v>
      </c>
      <c r="H46" s="13">
        <v>73.5</v>
      </c>
      <c r="I46" s="13">
        <v>67.7</v>
      </c>
      <c r="J46" s="13">
        <v>60.2</v>
      </c>
      <c r="K46" s="13">
        <v>40.6</v>
      </c>
      <c r="L46" s="13">
        <v>25.6</v>
      </c>
      <c r="M46" s="13">
        <v>17.4</v>
      </c>
      <c r="N46" s="13"/>
      <c r="O46" s="13">
        <f t="shared" si="22"/>
        <v>38.458333333333336</v>
      </c>
      <c r="P46" s="14"/>
      <c r="Q46" s="13">
        <f t="shared" si="23"/>
        <v>73.5</v>
      </c>
      <c r="R46" s="13">
        <f t="shared" si="24"/>
        <v>-3.4</v>
      </c>
      <c r="S46" s="15">
        <f t="shared" si="25"/>
        <v>12</v>
      </c>
      <c r="U46" s="16">
        <f t="shared" si="26"/>
        <v>39</v>
      </c>
      <c r="V46" s="13">
        <f t="shared" si="36"/>
        <v>39.766666666666666</v>
      </c>
      <c r="W46" s="16">
        <f t="shared" si="27"/>
        <v>67.2</v>
      </c>
      <c r="X46" s="13">
        <f t="shared" si="37"/>
        <v>66.42666666666666</v>
      </c>
      <c r="Y46" s="16">
        <f t="shared" si="28"/>
        <v>42.13333333333333</v>
      </c>
      <c r="Z46" s="13">
        <f t="shared" si="38"/>
        <v>42.966666666666676</v>
      </c>
      <c r="AA46" s="16">
        <f t="shared" si="29"/>
        <v>10.166666666666666</v>
      </c>
      <c r="AB46" s="13">
        <f t="shared" si="39"/>
        <v>9.886666666666667</v>
      </c>
      <c r="AC46" s="13">
        <f t="shared" si="40"/>
        <v>39.855000000000004</v>
      </c>
      <c r="AD46" s="13">
        <f t="shared" si="30"/>
        <v>58.916666666666664</v>
      </c>
      <c r="AE46" s="13">
        <f t="shared" si="41"/>
        <v>58.236666666666665</v>
      </c>
      <c r="AF46" s="13">
        <f t="shared" si="31"/>
        <v>19.716666666666665</v>
      </c>
      <c r="AG46" s="13">
        <f t="shared" si="42"/>
        <v>21.32333333333333</v>
      </c>
      <c r="AH46" s="13">
        <f t="shared" si="32"/>
        <v>39.266666666666666</v>
      </c>
      <c r="AI46" s="13">
        <f t="shared" si="43"/>
        <v>39.760000000000005</v>
      </c>
      <c r="AK46" s="13">
        <f t="shared" si="33"/>
        <v>29.416666666666668</v>
      </c>
      <c r="AL46" s="13">
        <f t="shared" si="34"/>
        <v>47.49999999999999</v>
      </c>
      <c r="AM46" s="13">
        <f t="shared" si="35"/>
        <v>39.633333333333326</v>
      </c>
      <c r="AN46" s="6"/>
      <c r="BA46"/>
      <c r="BB46"/>
      <c r="BC46"/>
      <c r="BD46"/>
      <c r="BH46"/>
      <c r="BJ46"/>
    </row>
    <row r="47" spans="1:62" ht="12.75">
      <c r="A47">
        <v>1937</v>
      </c>
      <c r="B47" s="13">
        <v>2.5</v>
      </c>
      <c r="C47" s="13">
        <v>10.6</v>
      </c>
      <c r="D47" s="13">
        <v>21.6</v>
      </c>
      <c r="E47" s="13">
        <v>39</v>
      </c>
      <c r="F47" s="13">
        <v>54.8</v>
      </c>
      <c r="G47" s="13">
        <v>62.1</v>
      </c>
      <c r="H47" s="13">
        <v>69.3</v>
      </c>
      <c r="I47" s="13">
        <v>70.9</v>
      </c>
      <c r="J47" s="13">
        <v>56.8</v>
      </c>
      <c r="K47" s="13">
        <v>41.1</v>
      </c>
      <c r="L47" s="13">
        <v>27.5</v>
      </c>
      <c r="M47" s="13">
        <v>12</v>
      </c>
      <c r="N47" s="13"/>
      <c r="O47" s="13">
        <f t="shared" si="22"/>
        <v>39.016666666666666</v>
      </c>
      <c r="P47" s="14"/>
      <c r="Q47" s="13">
        <f t="shared" si="23"/>
        <v>70.9</v>
      </c>
      <c r="R47" s="13">
        <f t="shared" si="24"/>
        <v>2.5</v>
      </c>
      <c r="S47" s="15">
        <f t="shared" si="25"/>
        <v>12</v>
      </c>
      <c r="U47" s="16">
        <f t="shared" si="26"/>
        <v>38.46666666666667</v>
      </c>
      <c r="V47" s="13">
        <f t="shared" si="36"/>
        <v>39.45333333333333</v>
      </c>
      <c r="W47" s="16">
        <f t="shared" si="27"/>
        <v>67.43333333333334</v>
      </c>
      <c r="X47" s="13">
        <f t="shared" si="37"/>
        <v>66.44</v>
      </c>
      <c r="Y47" s="16">
        <f t="shared" si="28"/>
        <v>41.800000000000004</v>
      </c>
      <c r="Z47" s="13">
        <f t="shared" si="38"/>
        <v>42.93333333333334</v>
      </c>
      <c r="AA47" s="16">
        <f t="shared" si="29"/>
        <v>12.4</v>
      </c>
      <c r="AB47" s="13">
        <f t="shared" si="39"/>
        <v>10.693333333333332</v>
      </c>
      <c r="AC47" s="13">
        <f t="shared" si="40"/>
        <v>39.92333333333333</v>
      </c>
      <c r="AD47" s="13">
        <f t="shared" si="30"/>
        <v>58.81666666666667</v>
      </c>
      <c r="AE47" s="13">
        <f t="shared" si="41"/>
        <v>58.19666666666667</v>
      </c>
      <c r="AF47" s="13">
        <f t="shared" si="31"/>
        <v>23.016666666666662</v>
      </c>
      <c r="AG47" s="13">
        <f t="shared" si="42"/>
        <v>21.283333333333335</v>
      </c>
      <c r="AH47" s="13">
        <f t="shared" si="32"/>
        <v>40.525</v>
      </c>
      <c r="AI47" s="13">
        <f t="shared" si="43"/>
        <v>39.77166666666667</v>
      </c>
      <c r="AK47" s="13">
        <f t="shared" si="33"/>
        <v>31.766666666666666</v>
      </c>
      <c r="AL47" s="13">
        <f t="shared" si="34"/>
        <v>46.26666666666667</v>
      </c>
      <c r="AM47" s="13">
        <f t="shared" si="35"/>
        <v>40.94166666666667</v>
      </c>
      <c r="AN47" s="6"/>
      <c r="BA47"/>
      <c r="BB47"/>
      <c r="BC47"/>
      <c r="BD47"/>
      <c r="BH47"/>
      <c r="BJ47"/>
    </row>
    <row r="48" spans="1:62" ht="12.75">
      <c r="A48">
        <v>1938</v>
      </c>
      <c r="B48" s="13">
        <v>8.1</v>
      </c>
      <c r="C48" s="13">
        <v>17.1</v>
      </c>
      <c r="D48" s="13">
        <v>32.3</v>
      </c>
      <c r="E48" s="13">
        <v>41.8</v>
      </c>
      <c r="F48" s="13">
        <v>52.2</v>
      </c>
      <c r="G48" s="13">
        <v>62.2</v>
      </c>
      <c r="H48" s="13">
        <v>67</v>
      </c>
      <c r="I48" s="13">
        <v>68.2</v>
      </c>
      <c r="J48" s="13">
        <v>56.8</v>
      </c>
      <c r="K48" s="13">
        <v>49.4</v>
      </c>
      <c r="L48" s="13">
        <v>28.3</v>
      </c>
      <c r="M48" s="13">
        <v>14.6</v>
      </c>
      <c r="N48" s="13"/>
      <c r="O48" s="13">
        <f t="shared" si="22"/>
        <v>41.5</v>
      </c>
      <c r="P48" s="14"/>
      <c r="Q48" s="13">
        <f t="shared" si="23"/>
        <v>68.2</v>
      </c>
      <c r="R48" s="13">
        <f t="shared" si="24"/>
        <v>8.1</v>
      </c>
      <c r="S48" s="15">
        <f t="shared" si="25"/>
        <v>12</v>
      </c>
      <c r="U48" s="16">
        <f t="shared" si="26"/>
        <v>42.1</v>
      </c>
      <c r="V48" s="13">
        <f t="shared" si="36"/>
        <v>38.92666666666667</v>
      </c>
      <c r="W48" s="16">
        <f t="shared" si="27"/>
        <v>65.8</v>
      </c>
      <c r="X48" s="13">
        <f t="shared" si="37"/>
        <v>66.24</v>
      </c>
      <c r="Y48" s="16">
        <f t="shared" si="28"/>
        <v>44.833333333333336</v>
      </c>
      <c r="Z48" s="13">
        <f t="shared" si="38"/>
        <v>43.593333333333334</v>
      </c>
      <c r="AA48" s="16">
        <f t="shared" si="29"/>
        <v>11.666666666666666</v>
      </c>
      <c r="AB48" s="13">
        <f t="shared" si="39"/>
        <v>12.653333333333332</v>
      </c>
      <c r="AC48" s="13">
        <f t="shared" si="40"/>
        <v>39.91166666666666</v>
      </c>
      <c r="AD48" s="13">
        <f t="shared" si="30"/>
        <v>58.03333333333333</v>
      </c>
      <c r="AE48" s="13">
        <f t="shared" si="41"/>
        <v>58.25999999999999</v>
      </c>
      <c r="AF48" s="13">
        <f t="shared" si="31"/>
        <v>22.650000000000002</v>
      </c>
      <c r="AG48" s="13">
        <f t="shared" si="42"/>
        <v>22.336666666666666</v>
      </c>
      <c r="AH48" s="13">
        <f t="shared" si="32"/>
        <v>40.51666666666667</v>
      </c>
      <c r="AI48" s="13">
        <f t="shared" si="43"/>
        <v>40.46</v>
      </c>
      <c r="AK48" s="13">
        <f t="shared" si="33"/>
        <v>35.61666666666667</v>
      </c>
      <c r="AL48" s="13">
        <f t="shared" si="34"/>
        <v>47.38333333333333</v>
      </c>
      <c r="AM48" s="13">
        <f t="shared" si="35"/>
        <v>40.483333333333334</v>
      </c>
      <c r="AN48" s="6"/>
      <c r="BA48"/>
      <c r="BB48"/>
      <c r="BC48"/>
      <c r="BD48"/>
      <c r="BH48"/>
      <c r="BJ48"/>
    </row>
    <row r="49" spans="1:62" ht="12.75">
      <c r="A49">
        <v>1939</v>
      </c>
      <c r="B49" s="13">
        <v>14.7</v>
      </c>
      <c r="C49" s="13">
        <v>5.7</v>
      </c>
      <c r="D49" s="13">
        <v>23.2</v>
      </c>
      <c r="E49" s="13">
        <v>37.2</v>
      </c>
      <c r="F49" s="13">
        <v>57.3</v>
      </c>
      <c r="G49" s="13">
        <v>63.4</v>
      </c>
      <c r="H49" s="13">
        <v>68.8</v>
      </c>
      <c r="I49" s="13">
        <v>65.5</v>
      </c>
      <c r="J49" s="13">
        <v>58.1</v>
      </c>
      <c r="K49" s="13">
        <v>44</v>
      </c>
      <c r="L49" s="13">
        <v>31.8</v>
      </c>
      <c r="M49" s="13">
        <v>24.3</v>
      </c>
      <c r="N49" s="13"/>
      <c r="O49" s="13">
        <f t="shared" si="22"/>
        <v>41.16666666666667</v>
      </c>
      <c r="P49" s="14"/>
      <c r="Q49" s="13">
        <f t="shared" si="23"/>
        <v>68.8</v>
      </c>
      <c r="R49" s="13">
        <f t="shared" si="24"/>
        <v>5.7</v>
      </c>
      <c r="S49" s="15">
        <f t="shared" si="25"/>
        <v>12</v>
      </c>
      <c r="U49" s="16">
        <f t="shared" si="26"/>
        <v>39.233333333333334</v>
      </c>
      <c r="V49" s="13">
        <f t="shared" si="36"/>
        <v>39.64666666666666</v>
      </c>
      <c r="W49" s="16">
        <f t="shared" si="27"/>
        <v>65.89999999999999</v>
      </c>
      <c r="X49" s="13">
        <f t="shared" si="37"/>
        <v>66.03999999999999</v>
      </c>
      <c r="Y49" s="16">
        <f t="shared" si="28"/>
        <v>44.63333333333333</v>
      </c>
      <c r="Z49" s="13">
        <f t="shared" si="38"/>
        <v>44.31333333333333</v>
      </c>
      <c r="AA49" s="16">
        <f t="shared" si="29"/>
        <v>14.766666666666666</v>
      </c>
      <c r="AB49" s="13">
        <f t="shared" si="39"/>
        <v>14.139999999999997</v>
      </c>
      <c r="AC49" s="13">
        <f t="shared" si="40"/>
        <v>40.75</v>
      </c>
      <c r="AD49" s="13">
        <f t="shared" si="30"/>
        <v>58.38333333333333</v>
      </c>
      <c r="AE49" s="13">
        <f t="shared" si="41"/>
        <v>58.58333333333333</v>
      </c>
      <c r="AF49" s="13">
        <f t="shared" si="31"/>
        <v>23.150000000000002</v>
      </c>
      <c r="AG49" s="13">
        <f t="shared" si="42"/>
        <v>23.78333333333333</v>
      </c>
      <c r="AH49" s="13">
        <f t="shared" si="32"/>
        <v>40.15</v>
      </c>
      <c r="AI49" s="13">
        <f t="shared" si="43"/>
        <v>41.065000000000005</v>
      </c>
      <c r="AK49" s="13">
        <f t="shared" si="33"/>
        <v>33.583333333333336</v>
      </c>
      <c r="AL49" s="13">
        <f t="shared" si="34"/>
        <v>48.75</v>
      </c>
      <c r="AM49" s="13">
        <f t="shared" si="35"/>
        <v>40.13333333333333</v>
      </c>
      <c r="AN49" s="6"/>
      <c r="BA49"/>
      <c r="BB49"/>
      <c r="BC49"/>
      <c r="BD49"/>
      <c r="BH49"/>
      <c r="BJ49"/>
    </row>
    <row r="50" spans="1:62" ht="12.75">
      <c r="A50">
        <v>1940</v>
      </c>
      <c r="B50" s="13">
        <v>3.9</v>
      </c>
      <c r="C50" s="13">
        <v>16.1</v>
      </c>
      <c r="D50" s="13">
        <v>18.8</v>
      </c>
      <c r="E50" s="13">
        <v>38.3</v>
      </c>
      <c r="F50" s="13">
        <v>50.4</v>
      </c>
      <c r="G50" s="13">
        <v>61.6</v>
      </c>
      <c r="H50" s="13">
        <v>68.6</v>
      </c>
      <c r="I50" s="13">
        <v>64.4</v>
      </c>
      <c r="J50" s="13">
        <v>59.6</v>
      </c>
      <c r="K50" s="13">
        <v>48.2</v>
      </c>
      <c r="L50" s="13">
        <v>25.9</v>
      </c>
      <c r="M50" s="13">
        <v>17.2</v>
      </c>
      <c r="N50" s="13"/>
      <c r="O50" s="13">
        <f t="shared" si="22"/>
        <v>39.416666666666664</v>
      </c>
      <c r="P50" s="14"/>
      <c r="Q50" s="13">
        <f t="shared" si="23"/>
        <v>68.6</v>
      </c>
      <c r="R50" s="13">
        <f t="shared" si="24"/>
        <v>3.9</v>
      </c>
      <c r="S50" s="15">
        <f t="shared" si="25"/>
        <v>12</v>
      </c>
      <c r="U50" s="16">
        <f t="shared" si="26"/>
        <v>35.833333333333336</v>
      </c>
      <c r="V50" s="13">
        <f t="shared" si="36"/>
        <v>40.586666666666666</v>
      </c>
      <c r="W50" s="16">
        <f t="shared" si="27"/>
        <v>64.86666666666666</v>
      </c>
      <c r="X50" s="13">
        <f t="shared" si="37"/>
        <v>65.43333333333332</v>
      </c>
      <c r="Y50" s="16">
        <f t="shared" si="28"/>
        <v>44.56666666666667</v>
      </c>
      <c r="Z50" s="13">
        <f t="shared" si="38"/>
        <v>44.46666666666666</v>
      </c>
      <c r="AA50" s="16">
        <f t="shared" si="29"/>
        <v>14.266666666666666</v>
      </c>
      <c r="AB50" s="13">
        <f t="shared" si="39"/>
        <v>13.646666666666667</v>
      </c>
      <c r="AC50" s="13">
        <f t="shared" si="40"/>
        <v>41.14</v>
      </c>
      <c r="AD50" s="13">
        <f t="shared" si="30"/>
        <v>57.15</v>
      </c>
      <c r="AE50" s="13">
        <f t="shared" si="41"/>
        <v>58.34666666666667</v>
      </c>
      <c r="AF50" s="13">
        <f t="shared" si="31"/>
        <v>23.149999999999995</v>
      </c>
      <c r="AG50" s="13">
        <f t="shared" si="42"/>
        <v>23.23</v>
      </c>
      <c r="AH50" s="13">
        <f t="shared" si="32"/>
        <v>41.84166666666666</v>
      </c>
      <c r="AI50" s="13">
        <f t="shared" si="43"/>
        <v>40.74666666666667</v>
      </c>
      <c r="AK50" s="13">
        <f t="shared" si="33"/>
        <v>31.516666666666666</v>
      </c>
      <c r="AL50" s="13">
        <f t="shared" si="34"/>
        <v>47.31666666666666</v>
      </c>
      <c r="AM50" s="13">
        <f t="shared" si="35"/>
        <v>41.75</v>
      </c>
      <c r="AN50" s="6"/>
      <c r="BA50"/>
      <c r="BB50"/>
      <c r="BC50"/>
      <c r="BD50"/>
      <c r="BH50"/>
      <c r="BJ50"/>
    </row>
    <row r="51" spans="1:62" ht="12.75">
      <c r="A51">
        <v>1941</v>
      </c>
      <c r="B51" s="13">
        <v>12.5</v>
      </c>
      <c r="C51" s="13">
        <v>13.1</v>
      </c>
      <c r="D51" s="13">
        <v>22</v>
      </c>
      <c r="E51" s="13">
        <v>47.3</v>
      </c>
      <c r="F51" s="13">
        <v>58.5</v>
      </c>
      <c r="G51" s="13">
        <v>63.7</v>
      </c>
      <c r="H51" s="13">
        <v>69.4</v>
      </c>
      <c r="I51" s="13">
        <v>65.5</v>
      </c>
      <c r="J51" s="13">
        <v>58.8</v>
      </c>
      <c r="K51" s="13">
        <v>46.3</v>
      </c>
      <c r="L51" s="13">
        <v>32.1</v>
      </c>
      <c r="M51" s="13">
        <v>22.6</v>
      </c>
      <c r="N51" s="13"/>
      <c r="O51" s="13">
        <f t="shared" si="22"/>
        <v>42.650000000000006</v>
      </c>
      <c r="P51" s="14"/>
      <c r="Q51" s="13">
        <f t="shared" si="23"/>
        <v>69.4</v>
      </c>
      <c r="R51" s="13">
        <f t="shared" si="24"/>
        <v>12.5</v>
      </c>
      <c r="S51" s="15">
        <f t="shared" si="25"/>
        <v>12</v>
      </c>
      <c r="U51" s="16">
        <f t="shared" si="26"/>
        <v>42.6</v>
      </c>
      <c r="V51" s="13">
        <f t="shared" si="36"/>
        <v>39.413333333333334</v>
      </c>
      <c r="W51" s="16">
        <f t="shared" si="27"/>
        <v>66.2</v>
      </c>
      <c r="X51" s="13">
        <f t="shared" si="37"/>
        <v>65.72666666666666</v>
      </c>
      <c r="Y51" s="16">
        <f t="shared" si="28"/>
        <v>45.73333333333333</v>
      </c>
      <c r="Z51" s="13">
        <f t="shared" si="38"/>
        <v>43.7</v>
      </c>
      <c r="AA51" s="16">
        <f t="shared" si="29"/>
        <v>17.599999999999998</v>
      </c>
      <c r="AB51" s="13">
        <f t="shared" si="39"/>
        <v>14.946666666666664</v>
      </c>
      <c r="AC51" s="13">
        <f t="shared" si="40"/>
        <v>40.66833333333334</v>
      </c>
      <c r="AD51" s="13">
        <f t="shared" si="30"/>
        <v>60.53333333333333</v>
      </c>
      <c r="AE51" s="13">
        <f t="shared" si="41"/>
        <v>58.263333333333335</v>
      </c>
      <c r="AF51" s="13">
        <f t="shared" si="31"/>
        <v>26.950000000000003</v>
      </c>
      <c r="AG51" s="13">
        <f t="shared" si="42"/>
        <v>23.61</v>
      </c>
      <c r="AH51" s="13">
        <f t="shared" si="32"/>
        <v>42.29166666666668</v>
      </c>
      <c r="AI51" s="13">
        <f t="shared" si="43"/>
        <v>40.925</v>
      </c>
      <c r="AK51" s="13">
        <f t="shared" si="33"/>
        <v>36.18333333333334</v>
      </c>
      <c r="AL51" s="13">
        <f t="shared" si="34"/>
        <v>49.116666666666674</v>
      </c>
      <c r="AM51" s="13">
        <f t="shared" si="35"/>
        <v>43.04166666666667</v>
      </c>
      <c r="AN51" s="6"/>
      <c r="BA51"/>
      <c r="BB51"/>
      <c r="BC51"/>
      <c r="BD51"/>
      <c r="BH51"/>
      <c r="BJ51"/>
    </row>
    <row r="52" spans="1:62" ht="12.75">
      <c r="A52">
        <v>1942</v>
      </c>
      <c r="B52" s="13">
        <v>15.4</v>
      </c>
      <c r="C52" s="13">
        <v>14.8</v>
      </c>
      <c r="D52" s="13">
        <v>30.5</v>
      </c>
      <c r="E52" s="13">
        <v>47.5</v>
      </c>
      <c r="F52" s="13">
        <v>51.5</v>
      </c>
      <c r="G52" s="13">
        <v>62.1</v>
      </c>
      <c r="H52" s="13">
        <v>66</v>
      </c>
      <c r="I52" s="13">
        <v>65.1</v>
      </c>
      <c r="J52" s="13">
        <v>53.6</v>
      </c>
      <c r="K52" s="13">
        <v>45.4</v>
      </c>
      <c r="L52" s="13">
        <v>28.7</v>
      </c>
      <c r="M52" s="13">
        <v>11</v>
      </c>
      <c r="N52" s="13"/>
      <c r="O52" s="13">
        <f t="shared" si="22"/>
        <v>40.96666666666666</v>
      </c>
      <c r="P52" s="14"/>
      <c r="Q52" s="13">
        <f t="shared" si="23"/>
        <v>66</v>
      </c>
      <c r="R52" s="13">
        <f t="shared" si="24"/>
        <v>11</v>
      </c>
      <c r="S52" s="15">
        <f t="shared" si="25"/>
        <v>12</v>
      </c>
      <c r="U52" s="16">
        <f t="shared" si="26"/>
        <v>43.166666666666664</v>
      </c>
      <c r="V52" s="13">
        <f t="shared" si="36"/>
        <v>39.39999999999999</v>
      </c>
      <c r="W52" s="16">
        <f t="shared" si="27"/>
        <v>64.39999999999999</v>
      </c>
      <c r="X52" s="13">
        <f t="shared" si="37"/>
        <v>65.73999999999998</v>
      </c>
      <c r="Y52" s="16">
        <f t="shared" si="28"/>
        <v>42.56666666666667</v>
      </c>
      <c r="Z52" s="13">
        <f t="shared" si="38"/>
        <v>43.94666666666667</v>
      </c>
      <c r="AA52" s="16">
        <f t="shared" si="29"/>
        <v>9.933333333333334</v>
      </c>
      <c r="AB52" s="13">
        <f t="shared" si="39"/>
        <v>14.313333333333333</v>
      </c>
      <c r="AC52" s="13">
        <f t="shared" si="40"/>
        <v>40.836666666666666</v>
      </c>
      <c r="AD52" s="13">
        <f t="shared" si="30"/>
        <v>57.63333333333333</v>
      </c>
      <c r="AE52" s="13">
        <f t="shared" si="41"/>
        <v>58.239999999999995</v>
      </c>
      <c r="AF52" s="13">
        <f t="shared" si="31"/>
        <v>20.25</v>
      </c>
      <c r="AG52" s="13">
        <f t="shared" si="42"/>
        <v>23.98333333333333</v>
      </c>
      <c r="AH52" s="13">
        <f t="shared" si="32"/>
        <v>38.93333333333333</v>
      </c>
      <c r="AI52" s="13">
        <f t="shared" si="43"/>
        <v>40.88166666666667</v>
      </c>
      <c r="AK52" s="13">
        <f t="shared" si="33"/>
        <v>36.96666666666666</v>
      </c>
      <c r="AL52" s="13">
        <f t="shared" si="34"/>
        <v>44.96666666666667</v>
      </c>
      <c r="AM52" s="13">
        <f t="shared" si="35"/>
        <v>38.50833333333334</v>
      </c>
      <c r="AN52" s="6"/>
      <c r="BA52"/>
      <c r="BB52"/>
      <c r="BC52"/>
      <c r="BD52"/>
      <c r="BH52"/>
      <c r="BJ52"/>
    </row>
    <row r="53" spans="1:62" ht="12.75">
      <c r="A53">
        <v>1943</v>
      </c>
      <c r="B53" s="13">
        <v>5.1</v>
      </c>
      <c r="C53" s="13">
        <v>13.7</v>
      </c>
      <c r="D53" s="13">
        <v>17.6</v>
      </c>
      <c r="E53" s="13">
        <v>39.2</v>
      </c>
      <c r="F53" s="13">
        <v>51.9</v>
      </c>
      <c r="G53" s="13">
        <v>64.8</v>
      </c>
      <c r="H53" s="13">
        <v>70.3</v>
      </c>
      <c r="I53" s="13">
        <v>66.7</v>
      </c>
      <c r="J53" s="13">
        <v>52.8</v>
      </c>
      <c r="K53" s="13">
        <v>45.5</v>
      </c>
      <c r="L53" s="13">
        <v>24.7</v>
      </c>
      <c r="M53" s="13">
        <v>17.4</v>
      </c>
      <c r="N53" s="13"/>
      <c r="O53" s="13">
        <f t="shared" si="22"/>
        <v>39.141666666666666</v>
      </c>
      <c r="P53" s="14"/>
      <c r="Q53" s="13">
        <f t="shared" si="23"/>
        <v>70.3</v>
      </c>
      <c r="R53" s="13">
        <f t="shared" si="24"/>
        <v>5.1</v>
      </c>
      <c r="S53" s="15">
        <f t="shared" si="25"/>
        <v>12</v>
      </c>
      <c r="U53" s="16">
        <f t="shared" si="26"/>
        <v>36.233333333333334</v>
      </c>
      <c r="V53" s="13">
        <f t="shared" si="36"/>
        <v>40.339999999999996</v>
      </c>
      <c r="W53" s="16">
        <f t="shared" si="27"/>
        <v>67.26666666666667</v>
      </c>
      <c r="X53" s="13">
        <f t="shared" si="37"/>
        <v>65.22666666666667</v>
      </c>
      <c r="Y53" s="16">
        <f t="shared" si="28"/>
        <v>41</v>
      </c>
      <c r="Z53" s="13">
        <f t="shared" si="38"/>
        <v>43.42666666666667</v>
      </c>
      <c r="AA53" s="16">
        <f t="shared" si="29"/>
        <v>18.166666666666664</v>
      </c>
      <c r="AB53" s="13">
        <f t="shared" si="39"/>
        <v>13.66</v>
      </c>
      <c r="AC53" s="13">
        <f t="shared" si="40"/>
        <v>40.71</v>
      </c>
      <c r="AD53" s="13">
        <f t="shared" si="30"/>
        <v>57.61666666666667</v>
      </c>
      <c r="AE53" s="13">
        <f t="shared" si="41"/>
        <v>57.78000000000001</v>
      </c>
      <c r="AF53" s="13">
        <f t="shared" si="31"/>
        <v>24.55</v>
      </c>
      <c r="AG53" s="13">
        <f t="shared" si="42"/>
        <v>24.04</v>
      </c>
      <c r="AH53" s="13">
        <f t="shared" si="32"/>
        <v>41.40833333333334</v>
      </c>
      <c r="AI53" s="13">
        <f t="shared" si="43"/>
        <v>40.58166666666667</v>
      </c>
      <c r="AK53" s="13">
        <f t="shared" si="33"/>
        <v>32.050000000000004</v>
      </c>
      <c r="AL53" s="13">
        <f t="shared" si="34"/>
        <v>46.23333333333333</v>
      </c>
      <c r="AM53" s="13">
        <f t="shared" si="35"/>
        <v>41.36666666666666</v>
      </c>
      <c r="AN53" s="6"/>
      <c r="BA53"/>
      <c r="BB53"/>
      <c r="BC53"/>
      <c r="BD53"/>
      <c r="BH53"/>
      <c r="BJ53"/>
    </row>
    <row r="54" spans="1:62" ht="12.75">
      <c r="A54">
        <v>1944</v>
      </c>
      <c r="B54" s="13">
        <v>21.2</v>
      </c>
      <c r="C54" s="13">
        <v>15.9</v>
      </c>
      <c r="D54" s="13">
        <v>22.6</v>
      </c>
      <c r="E54" s="13">
        <v>38</v>
      </c>
      <c r="F54" s="13">
        <v>56.9</v>
      </c>
      <c r="G54" s="13">
        <v>64.4</v>
      </c>
      <c r="H54" s="13">
        <v>66.6</v>
      </c>
      <c r="I54" s="13">
        <v>66.9</v>
      </c>
      <c r="J54" s="13">
        <v>56.8</v>
      </c>
      <c r="K54" s="13">
        <v>45.6</v>
      </c>
      <c r="L54" s="13">
        <v>35.2</v>
      </c>
      <c r="M54" s="13">
        <v>14</v>
      </c>
      <c r="N54" s="13"/>
      <c r="O54" s="13">
        <f t="shared" si="22"/>
        <v>42.00833333333333</v>
      </c>
      <c r="P54" s="14"/>
      <c r="Q54" s="13">
        <f t="shared" si="23"/>
        <v>66.9</v>
      </c>
      <c r="R54" s="13">
        <f t="shared" si="24"/>
        <v>14</v>
      </c>
      <c r="S54" s="15">
        <f t="shared" si="25"/>
        <v>12</v>
      </c>
      <c r="U54" s="16">
        <f t="shared" si="26"/>
        <v>39.166666666666664</v>
      </c>
      <c r="V54" s="13">
        <f t="shared" si="36"/>
        <v>40.626666666666665</v>
      </c>
      <c r="W54" s="16">
        <f t="shared" si="27"/>
        <v>65.96666666666667</v>
      </c>
      <c r="X54" s="13">
        <f t="shared" si="37"/>
        <v>64.84</v>
      </c>
      <c r="Y54" s="16">
        <f t="shared" si="28"/>
        <v>45.866666666666674</v>
      </c>
      <c r="Z54" s="13">
        <f t="shared" si="38"/>
        <v>43.06666666666667</v>
      </c>
      <c r="AA54" s="16">
        <f t="shared" si="29"/>
        <v>11.6</v>
      </c>
      <c r="AB54" s="13">
        <f t="shared" si="39"/>
        <v>12.86</v>
      </c>
      <c r="AC54" s="13">
        <f t="shared" si="40"/>
        <v>40.42666666666666</v>
      </c>
      <c r="AD54" s="13">
        <f t="shared" si="30"/>
        <v>58.26666666666667</v>
      </c>
      <c r="AE54" s="13">
        <f t="shared" si="41"/>
        <v>57.123333333333335</v>
      </c>
      <c r="AF54" s="13">
        <f t="shared" si="31"/>
        <v>25.01666666666667</v>
      </c>
      <c r="AG54" s="13">
        <f t="shared" si="42"/>
        <v>23.343333333333334</v>
      </c>
      <c r="AH54" s="13">
        <f t="shared" si="32"/>
        <v>39.933333333333344</v>
      </c>
      <c r="AI54" s="13">
        <f t="shared" si="43"/>
        <v>40.141666666666666</v>
      </c>
      <c r="AK54" s="13">
        <f t="shared" si="33"/>
        <v>36.5</v>
      </c>
      <c r="AL54" s="13">
        <f t="shared" si="34"/>
        <v>47.51666666666667</v>
      </c>
      <c r="AM54" s="13">
        <f t="shared" si="35"/>
        <v>40.391666666666666</v>
      </c>
      <c r="AN54" s="6"/>
      <c r="BA54"/>
      <c r="BB54"/>
      <c r="BC54"/>
      <c r="BD54"/>
      <c r="BH54"/>
      <c r="BJ54"/>
    </row>
    <row r="55" spans="1:62" ht="12.75">
      <c r="A55">
        <v>1945</v>
      </c>
      <c r="B55" s="13">
        <v>7.6</v>
      </c>
      <c r="C55" s="13">
        <v>13.2</v>
      </c>
      <c r="D55" s="13">
        <v>34.5</v>
      </c>
      <c r="E55" s="13">
        <v>39.3</v>
      </c>
      <c r="F55" s="13">
        <v>47.8</v>
      </c>
      <c r="G55" s="13">
        <v>57.2</v>
      </c>
      <c r="H55" s="13">
        <v>64.9</v>
      </c>
      <c r="I55" s="13">
        <v>64.8</v>
      </c>
      <c r="J55" s="13">
        <v>55.1</v>
      </c>
      <c r="K55" s="13">
        <v>42.7</v>
      </c>
      <c r="L55" s="13">
        <v>28.1</v>
      </c>
      <c r="M55" s="13">
        <v>10.2</v>
      </c>
      <c r="N55" s="13"/>
      <c r="O55" s="13">
        <f t="shared" si="22"/>
        <v>38.78333333333334</v>
      </c>
      <c r="P55" s="14"/>
      <c r="Q55" s="13">
        <f t="shared" si="23"/>
        <v>64.9</v>
      </c>
      <c r="R55" s="13">
        <f t="shared" si="24"/>
        <v>7.6</v>
      </c>
      <c r="S55" s="15">
        <f t="shared" si="25"/>
        <v>12</v>
      </c>
      <c r="U55" s="16">
        <f t="shared" si="26"/>
        <v>40.53333333333333</v>
      </c>
      <c r="V55" s="13">
        <f t="shared" si="36"/>
        <v>39.27333333333333</v>
      </c>
      <c r="W55" s="16">
        <f t="shared" si="27"/>
        <v>62.300000000000004</v>
      </c>
      <c r="X55" s="13">
        <f t="shared" si="37"/>
        <v>65.14</v>
      </c>
      <c r="Y55" s="16">
        <f t="shared" si="28"/>
        <v>41.96666666666667</v>
      </c>
      <c r="Z55" s="13">
        <f t="shared" si="38"/>
        <v>43.513333333333335</v>
      </c>
      <c r="AA55" s="16">
        <f t="shared" si="29"/>
        <v>11</v>
      </c>
      <c r="AB55" s="13">
        <f t="shared" si="39"/>
        <v>12.78</v>
      </c>
      <c r="AC55" s="13">
        <f t="shared" si="40"/>
        <v>40.256666666666675</v>
      </c>
      <c r="AD55" s="13">
        <f t="shared" si="30"/>
        <v>54.85</v>
      </c>
      <c r="AE55" s="13">
        <f t="shared" si="41"/>
        <v>56.94000000000001</v>
      </c>
      <c r="AF55" s="13">
        <f t="shared" si="31"/>
        <v>23.433333333333337</v>
      </c>
      <c r="AG55" s="13">
        <f t="shared" si="42"/>
        <v>23.580000000000002</v>
      </c>
      <c r="AH55" s="13">
        <f t="shared" si="32"/>
        <v>40.34166666666667</v>
      </c>
      <c r="AI55" s="13">
        <f t="shared" si="43"/>
        <v>40.42</v>
      </c>
      <c r="AK55" s="13">
        <f t="shared" si="33"/>
        <v>33.26666666666666</v>
      </c>
      <c r="AL55" s="13">
        <f t="shared" si="34"/>
        <v>44.300000000000004</v>
      </c>
      <c r="AM55" s="13">
        <f t="shared" si="35"/>
        <v>40.18333333333334</v>
      </c>
      <c r="AN55" s="6"/>
      <c r="BA55"/>
      <c r="BB55"/>
      <c r="BC55"/>
      <c r="BD55"/>
      <c r="BH55"/>
      <c r="BJ55"/>
    </row>
    <row r="56" spans="1:62" ht="12.75">
      <c r="A56">
        <v>1946</v>
      </c>
      <c r="B56" s="13">
        <v>11.6</v>
      </c>
      <c r="C56" s="13">
        <v>11.2</v>
      </c>
      <c r="D56" s="13">
        <v>36.8</v>
      </c>
      <c r="E56" s="13">
        <v>44.3</v>
      </c>
      <c r="F56" s="13">
        <v>51</v>
      </c>
      <c r="G56" s="13">
        <v>61.5</v>
      </c>
      <c r="H56" s="13">
        <v>67.8</v>
      </c>
      <c r="I56" s="13">
        <v>63.5</v>
      </c>
      <c r="J56" s="13">
        <v>55.4</v>
      </c>
      <c r="K56" s="13">
        <v>47.1</v>
      </c>
      <c r="L56" s="13">
        <v>29.3</v>
      </c>
      <c r="M56" s="13">
        <v>15.3</v>
      </c>
      <c r="N56" s="13"/>
      <c r="O56" s="13">
        <f t="shared" si="22"/>
        <v>41.233333333333334</v>
      </c>
      <c r="P56" s="14"/>
      <c r="Q56" s="13">
        <f t="shared" si="23"/>
        <v>67.8</v>
      </c>
      <c r="R56" s="13">
        <f t="shared" si="24"/>
        <v>11.2</v>
      </c>
      <c r="S56" s="15">
        <f t="shared" si="25"/>
        <v>12</v>
      </c>
      <c r="U56" s="16">
        <f t="shared" si="26"/>
        <v>44.03333333333333</v>
      </c>
      <c r="V56" s="13">
        <f t="shared" si="36"/>
        <v>40.019999999999996</v>
      </c>
      <c r="W56" s="16">
        <f t="shared" si="27"/>
        <v>64.26666666666667</v>
      </c>
      <c r="X56" s="13">
        <f t="shared" si="37"/>
        <v>64.84666666666666</v>
      </c>
      <c r="Y56" s="16">
        <f t="shared" si="28"/>
        <v>43.93333333333334</v>
      </c>
      <c r="Z56" s="13">
        <f t="shared" si="38"/>
        <v>44.540000000000006</v>
      </c>
      <c r="AA56" s="16">
        <f t="shared" si="29"/>
        <v>13.6</v>
      </c>
      <c r="AB56" s="13">
        <f t="shared" si="39"/>
        <v>11.74</v>
      </c>
      <c r="AC56" s="13">
        <f t="shared" si="40"/>
        <v>40.505</v>
      </c>
      <c r="AD56" s="13">
        <f t="shared" si="30"/>
        <v>57.25</v>
      </c>
      <c r="AE56" s="13">
        <f t="shared" si="41"/>
        <v>57.260000000000005</v>
      </c>
      <c r="AF56" s="13">
        <f t="shared" si="31"/>
        <v>23.46666666666667</v>
      </c>
      <c r="AG56" s="13">
        <f t="shared" si="42"/>
        <v>23.366666666666667</v>
      </c>
      <c r="AH56" s="13">
        <f t="shared" si="32"/>
        <v>40.09166666666667</v>
      </c>
      <c r="AI56" s="13">
        <f t="shared" si="43"/>
        <v>40.42166666666667</v>
      </c>
      <c r="AK56" s="13">
        <f t="shared" si="33"/>
        <v>36.06666666666666</v>
      </c>
      <c r="AL56" s="13">
        <f t="shared" si="34"/>
        <v>46.400000000000006</v>
      </c>
      <c r="AM56" s="13">
        <f t="shared" si="35"/>
        <v>39.358333333333334</v>
      </c>
      <c r="AN56" s="6"/>
      <c r="BA56"/>
      <c r="BB56"/>
      <c r="BC56"/>
      <c r="BD56"/>
      <c r="BH56"/>
      <c r="BJ56"/>
    </row>
    <row r="57" spans="1:62" ht="12.75">
      <c r="A57">
        <v>1947</v>
      </c>
      <c r="B57" s="13">
        <v>14.5</v>
      </c>
      <c r="C57" s="13">
        <v>11</v>
      </c>
      <c r="D57" s="13">
        <v>23.6</v>
      </c>
      <c r="E57" s="13">
        <v>37.4</v>
      </c>
      <c r="F57" s="13">
        <v>48.2</v>
      </c>
      <c r="G57" s="13">
        <v>59.2</v>
      </c>
      <c r="H57" s="13">
        <v>67.3</v>
      </c>
      <c r="I57" s="13">
        <v>71.2</v>
      </c>
      <c r="J57" s="13">
        <v>57</v>
      </c>
      <c r="K57" s="13">
        <v>54</v>
      </c>
      <c r="L57" s="13">
        <v>23.4</v>
      </c>
      <c r="M57" s="13">
        <v>14.6</v>
      </c>
      <c r="N57" s="13"/>
      <c r="O57" s="13">
        <f t="shared" si="22"/>
        <v>40.11666666666667</v>
      </c>
      <c r="P57" s="14"/>
      <c r="Q57" s="13">
        <f t="shared" si="23"/>
        <v>71.2</v>
      </c>
      <c r="R57" s="13">
        <f t="shared" si="24"/>
        <v>11</v>
      </c>
      <c r="S57" s="15">
        <f t="shared" si="25"/>
        <v>12</v>
      </c>
      <c r="U57" s="16">
        <f t="shared" si="26"/>
        <v>36.4</v>
      </c>
      <c r="V57" s="13">
        <f t="shared" si="36"/>
        <v>40.34</v>
      </c>
      <c r="W57" s="16">
        <f t="shared" si="27"/>
        <v>65.89999999999999</v>
      </c>
      <c r="X57" s="13">
        <f t="shared" si="37"/>
        <v>65.27333333333334</v>
      </c>
      <c r="Y57" s="16">
        <f t="shared" si="28"/>
        <v>44.800000000000004</v>
      </c>
      <c r="Z57" s="13">
        <f t="shared" si="38"/>
        <v>44.260000000000005</v>
      </c>
      <c r="AA57" s="16">
        <f t="shared" si="29"/>
        <v>9.533333333333333</v>
      </c>
      <c r="AB57" s="13">
        <f t="shared" si="39"/>
        <v>11.486666666666668</v>
      </c>
      <c r="AC57" s="13">
        <f t="shared" si="40"/>
        <v>40.42666666666667</v>
      </c>
      <c r="AD57" s="13">
        <f t="shared" si="30"/>
        <v>56.71666666666667</v>
      </c>
      <c r="AE57" s="13">
        <f t="shared" si="41"/>
        <v>57.47666666666667</v>
      </c>
      <c r="AF57" s="13">
        <f t="shared" si="31"/>
        <v>21.433333333333334</v>
      </c>
      <c r="AG57" s="13">
        <f t="shared" si="42"/>
        <v>22.68</v>
      </c>
      <c r="AH57" s="13">
        <f t="shared" si="32"/>
        <v>40.324999999999996</v>
      </c>
      <c r="AI57" s="13">
        <f t="shared" si="43"/>
        <v>40.038333333333334</v>
      </c>
      <c r="AK57" s="13">
        <f t="shared" si="33"/>
        <v>32.31666666666666</v>
      </c>
      <c r="AL57" s="13">
        <f t="shared" si="34"/>
        <v>47.916666666666664</v>
      </c>
      <c r="AM57" s="13">
        <f t="shared" si="35"/>
        <v>40.28333333333333</v>
      </c>
      <c r="AN57" s="6"/>
      <c r="BA57"/>
      <c r="BB57"/>
      <c r="BC57"/>
      <c r="BD57"/>
      <c r="BH57"/>
      <c r="BJ57"/>
    </row>
    <row r="58" spans="1:62" ht="12.75">
      <c r="A58">
        <v>1948</v>
      </c>
      <c r="B58" s="13">
        <v>3.6</v>
      </c>
      <c r="C58" s="13">
        <v>10.4</v>
      </c>
      <c r="D58" s="13">
        <v>22.6</v>
      </c>
      <c r="E58" s="13">
        <v>44.8</v>
      </c>
      <c r="F58" s="13">
        <v>52.5</v>
      </c>
      <c r="G58" s="13">
        <v>62</v>
      </c>
      <c r="H58" s="13">
        <v>68.5</v>
      </c>
      <c r="I58" s="13">
        <v>66.9</v>
      </c>
      <c r="J58" s="13">
        <v>60.6</v>
      </c>
      <c r="K58" s="13">
        <v>45.7</v>
      </c>
      <c r="L58" s="13">
        <v>32.1</v>
      </c>
      <c r="M58" s="13">
        <v>14.9</v>
      </c>
      <c r="N58" s="13"/>
      <c r="O58" s="13">
        <f t="shared" si="22"/>
        <v>40.38333333333333</v>
      </c>
      <c r="P58" s="14"/>
      <c r="Q58" s="13">
        <f t="shared" si="23"/>
        <v>68.5</v>
      </c>
      <c r="R58" s="13">
        <f t="shared" si="24"/>
        <v>3.6</v>
      </c>
      <c r="S58" s="15">
        <f t="shared" si="25"/>
        <v>12</v>
      </c>
      <c r="U58" s="16">
        <f t="shared" si="26"/>
        <v>39.96666666666667</v>
      </c>
      <c r="V58" s="13">
        <f t="shared" si="36"/>
        <v>39.013333333333335</v>
      </c>
      <c r="W58" s="16">
        <f t="shared" si="27"/>
        <v>65.8</v>
      </c>
      <c r="X58" s="13">
        <f t="shared" si="37"/>
        <v>65.34</v>
      </c>
      <c r="Y58" s="16">
        <f t="shared" si="28"/>
        <v>46.13333333333333</v>
      </c>
      <c r="Z58" s="13">
        <f t="shared" si="38"/>
        <v>44.43333333333334</v>
      </c>
      <c r="AA58" s="16">
        <f t="shared" si="29"/>
        <v>12.966666666666667</v>
      </c>
      <c r="AB58" s="13">
        <f t="shared" si="39"/>
        <v>11.120000000000001</v>
      </c>
      <c r="AC58" s="13">
        <f t="shared" si="40"/>
        <v>40.035</v>
      </c>
      <c r="AD58" s="13">
        <f t="shared" si="30"/>
        <v>59.216666666666676</v>
      </c>
      <c r="AE58" s="13">
        <f t="shared" si="41"/>
        <v>57.39666666666667</v>
      </c>
      <c r="AF58" s="13">
        <f t="shared" si="31"/>
        <v>23.483333333333334</v>
      </c>
      <c r="AG58" s="13">
        <f t="shared" si="42"/>
        <v>21.96333333333333</v>
      </c>
      <c r="AH58" s="13">
        <f t="shared" si="32"/>
        <v>41.416666666666664</v>
      </c>
      <c r="AI58" s="13">
        <f t="shared" si="43"/>
        <v>39.53666666666666</v>
      </c>
      <c r="AK58" s="13">
        <f t="shared" si="33"/>
        <v>32.65</v>
      </c>
      <c r="AL58" s="13">
        <f t="shared" si="34"/>
        <v>48.11666666666667</v>
      </c>
      <c r="AM58" s="13">
        <f t="shared" si="35"/>
        <v>41.825</v>
      </c>
      <c r="AN58" s="6"/>
      <c r="BA58"/>
      <c r="BB58"/>
      <c r="BC58"/>
      <c r="BD58"/>
      <c r="BH58"/>
      <c r="BJ58"/>
    </row>
    <row r="59" spans="1:62" ht="12.75">
      <c r="A59">
        <v>1949</v>
      </c>
      <c r="B59" s="13">
        <v>12.9</v>
      </c>
      <c r="C59" s="13">
        <v>11.1</v>
      </c>
      <c r="D59" s="13">
        <v>24.2</v>
      </c>
      <c r="E59" s="13">
        <v>42.5</v>
      </c>
      <c r="F59" s="13">
        <v>55.6</v>
      </c>
      <c r="G59" s="13">
        <v>66.9</v>
      </c>
      <c r="H59" s="13">
        <v>69.7</v>
      </c>
      <c r="I59" s="13">
        <v>67.7</v>
      </c>
      <c r="J59" s="13">
        <v>53.7</v>
      </c>
      <c r="K59" s="13">
        <v>47.9</v>
      </c>
      <c r="L59" s="13">
        <v>31.8</v>
      </c>
      <c r="M59" s="13">
        <v>15.4</v>
      </c>
      <c r="N59" s="13"/>
      <c r="O59" s="13">
        <f t="shared" si="22"/>
        <v>41.61666666666667</v>
      </c>
      <c r="P59" s="14"/>
      <c r="Q59" s="13">
        <f t="shared" si="23"/>
        <v>69.7</v>
      </c>
      <c r="R59" s="13">
        <f t="shared" si="24"/>
        <v>11.1</v>
      </c>
      <c r="S59" s="15">
        <f t="shared" si="25"/>
        <v>12</v>
      </c>
      <c r="U59" s="16">
        <f t="shared" si="26"/>
        <v>40.76666666666667</v>
      </c>
      <c r="V59" s="13">
        <f t="shared" si="36"/>
        <v>37.833333333333336</v>
      </c>
      <c r="W59" s="16">
        <f t="shared" si="27"/>
        <v>68.10000000000001</v>
      </c>
      <c r="X59" s="13">
        <f t="shared" si="37"/>
        <v>64.96000000000001</v>
      </c>
      <c r="Y59" s="16">
        <f t="shared" si="28"/>
        <v>44.46666666666667</v>
      </c>
      <c r="Z59" s="13">
        <f t="shared" si="38"/>
        <v>43.540000000000006</v>
      </c>
      <c r="AA59" s="16">
        <f t="shared" si="29"/>
        <v>10.333333333333334</v>
      </c>
      <c r="AB59" s="13">
        <f t="shared" si="39"/>
        <v>11.153333333333332</v>
      </c>
      <c r="AC59" s="13">
        <f t="shared" si="40"/>
        <v>39.321666666666665</v>
      </c>
      <c r="AD59" s="13">
        <f t="shared" si="30"/>
        <v>59.349999999999994</v>
      </c>
      <c r="AE59" s="13">
        <f t="shared" si="41"/>
        <v>57.11</v>
      </c>
      <c r="AF59" s="13">
        <f t="shared" si="31"/>
        <v>21.583333333333332</v>
      </c>
      <c r="AG59" s="13">
        <f t="shared" si="42"/>
        <v>21.596666666666668</v>
      </c>
      <c r="AH59" s="13">
        <f t="shared" si="32"/>
        <v>38.016666666666666</v>
      </c>
      <c r="AI59" s="13">
        <f t="shared" si="43"/>
        <v>39.528333333333336</v>
      </c>
      <c r="AK59" s="13">
        <f t="shared" si="33"/>
        <v>35.53333333333334</v>
      </c>
      <c r="AL59" s="13">
        <f t="shared" si="34"/>
        <v>47.699999999999996</v>
      </c>
      <c r="AM59" s="13">
        <f t="shared" si="35"/>
        <v>38.84166666666667</v>
      </c>
      <c r="AN59" s="6"/>
      <c r="BA59"/>
      <c r="BB59"/>
      <c r="BC59"/>
      <c r="BD59"/>
      <c r="BH59"/>
      <c r="BJ59"/>
    </row>
    <row r="60" spans="1:62" ht="12.75">
      <c r="A60">
        <v>1950</v>
      </c>
      <c r="B60" s="13">
        <v>3.8</v>
      </c>
      <c r="C60" s="13">
        <v>11.8</v>
      </c>
      <c r="D60" s="13">
        <v>18.8</v>
      </c>
      <c r="E60" s="13">
        <v>32.3</v>
      </c>
      <c r="F60" s="13">
        <v>50.6</v>
      </c>
      <c r="G60" s="13">
        <v>62.6</v>
      </c>
      <c r="H60" s="13">
        <v>64.6</v>
      </c>
      <c r="I60" s="13">
        <v>60.7</v>
      </c>
      <c r="J60" s="13">
        <v>55.9</v>
      </c>
      <c r="K60" s="13">
        <v>48.3</v>
      </c>
      <c r="L60" s="13">
        <v>24.3</v>
      </c>
      <c r="M60" s="13">
        <v>8.2</v>
      </c>
      <c r="N60" s="13"/>
      <c r="O60" s="13">
        <f t="shared" si="22"/>
        <v>36.824999999999996</v>
      </c>
      <c r="P60" s="14"/>
      <c r="Q60" s="13">
        <f t="shared" si="23"/>
        <v>64.6</v>
      </c>
      <c r="R60" s="13">
        <f t="shared" si="24"/>
        <v>3.8</v>
      </c>
      <c r="S60" s="15">
        <f t="shared" si="25"/>
        <v>12</v>
      </c>
      <c r="U60" s="16">
        <f t="shared" si="26"/>
        <v>33.9</v>
      </c>
      <c r="V60" s="13">
        <f t="shared" si="36"/>
        <v>38.56</v>
      </c>
      <c r="W60" s="16">
        <f t="shared" si="27"/>
        <v>62.633333333333326</v>
      </c>
      <c r="X60" s="13">
        <f t="shared" si="37"/>
        <v>64.84</v>
      </c>
      <c r="Y60" s="16">
        <f t="shared" si="28"/>
        <v>42.833333333333336</v>
      </c>
      <c r="Z60" s="13">
        <f t="shared" si="38"/>
        <v>43.1</v>
      </c>
      <c r="AA60" s="16">
        <f t="shared" si="29"/>
        <v>9.166666666666666</v>
      </c>
      <c r="AB60" s="13">
        <f t="shared" si="39"/>
        <v>12.32</v>
      </c>
      <c r="AC60" s="13">
        <f t="shared" si="40"/>
        <v>39.51166666666666</v>
      </c>
      <c r="AD60" s="13">
        <f t="shared" si="30"/>
        <v>54.449999999999996</v>
      </c>
      <c r="AE60" s="13">
        <f t="shared" si="41"/>
        <v>57.459999999999994</v>
      </c>
      <c r="AF60" s="13">
        <f t="shared" si="31"/>
        <v>19.849999999999998</v>
      </c>
      <c r="AG60" s="13">
        <f t="shared" si="42"/>
        <v>22.076666666666664</v>
      </c>
      <c r="AH60" s="13">
        <f t="shared" si="32"/>
        <v>37.833333333333336</v>
      </c>
      <c r="AI60" s="13">
        <f t="shared" si="43"/>
        <v>39.59333333333334</v>
      </c>
      <c r="AK60" s="13">
        <f t="shared" si="33"/>
        <v>29.983333333333334</v>
      </c>
      <c r="AL60" s="13">
        <f t="shared" si="34"/>
        <v>43.666666666666664</v>
      </c>
      <c r="AM60" s="13">
        <f t="shared" si="35"/>
        <v>37.90833333333333</v>
      </c>
      <c r="AN60" s="6"/>
      <c r="BA60"/>
      <c r="BB60"/>
      <c r="BC60"/>
      <c r="BD60"/>
      <c r="BH60"/>
      <c r="BJ60"/>
    </row>
    <row r="61" spans="1:62" ht="12.75">
      <c r="A61">
        <v>1951</v>
      </c>
      <c r="B61" s="13">
        <v>6.2</v>
      </c>
      <c r="C61" s="13">
        <v>13.1</v>
      </c>
      <c r="D61" s="13">
        <v>19</v>
      </c>
      <c r="E61" s="13">
        <v>38.7</v>
      </c>
      <c r="F61" s="13">
        <v>56.7</v>
      </c>
      <c r="G61" s="13">
        <v>59.2</v>
      </c>
      <c r="H61" s="13">
        <v>66.3</v>
      </c>
      <c r="I61" s="13">
        <v>61.6</v>
      </c>
      <c r="J61" s="13">
        <v>52.4</v>
      </c>
      <c r="K61" s="13">
        <v>44.5</v>
      </c>
      <c r="L61" s="13">
        <v>21.5</v>
      </c>
      <c r="M61" s="13">
        <v>12.8</v>
      </c>
      <c r="N61" s="13"/>
      <c r="O61" s="13">
        <f t="shared" si="22"/>
        <v>37.666666666666664</v>
      </c>
      <c r="P61" s="14"/>
      <c r="Q61" s="13">
        <f t="shared" si="23"/>
        <v>66.3</v>
      </c>
      <c r="R61" s="13">
        <f t="shared" si="24"/>
        <v>6.2</v>
      </c>
      <c r="S61" s="15">
        <f t="shared" si="25"/>
        <v>12</v>
      </c>
      <c r="U61" s="16">
        <f t="shared" si="26"/>
        <v>38.13333333333333</v>
      </c>
      <c r="V61" s="13">
        <f t="shared" si="36"/>
        <v>38.35333333333334</v>
      </c>
      <c r="W61" s="16">
        <f t="shared" si="27"/>
        <v>62.36666666666667</v>
      </c>
      <c r="X61" s="13">
        <f t="shared" si="37"/>
        <v>64.86666666666667</v>
      </c>
      <c r="Y61" s="16">
        <f t="shared" si="28"/>
        <v>39.46666666666667</v>
      </c>
      <c r="Z61" s="13">
        <f t="shared" si="38"/>
        <v>43.36</v>
      </c>
      <c r="AA61" s="16">
        <f t="shared" si="29"/>
        <v>13.766666666666666</v>
      </c>
      <c r="AB61" s="13">
        <f t="shared" si="39"/>
        <v>13.006666666666666</v>
      </c>
      <c r="AC61" s="13">
        <f t="shared" si="40"/>
        <v>39.765</v>
      </c>
      <c r="AD61" s="13">
        <f t="shared" si="30"/>
        <v>55.81666666666667</v>
      </c>
      <c r="AE61" s="13">
        <f t="shared" si="41"/>
        <v>57.10999999999999</v>
      </c>
      <c r="AF61" s="13">
        <f t="shared" si="31"/>
        <v>21.633333333333336</v>
      </c>
      <c r="AG61" s="13">
        <f t="shared" si="42"/>
        <v>22.646666666666665</v>
      </c>
      <c r="AH61" s="13">
        <f t="shared" si="32"/>
        <v>40.050000000000004</v>
      </c>
      <c r="AI61" s="13">
        <f t="shared" si="43"/>
        <v>39.611666666666665</v>
      </c>
      <c r="AK61" s="13">
        <f t="shared" si="33"/>
        <v>32.15</v>
      </c>
      <c r="AL61" s="13">
        <f t="shared" si="34"/>
        <v>43.18333333333334</v>
      </c>
      <c r="AM61" s="13">
        <f t="shared" si="35"/>
        <v>39.34166666666667</v>
      </c>
      <c r="AN61" s="6"/>
      <c r="BA61"/>
      <c r="BB61"/>
      <c r="BC61"/>
      <c r="BD61"/>
      <c r="BH61"/>
      <c r="BJ61"/>
    </row>
    <row r="62" spans="1:62" ht="12.75">
      <c r="A62">
        <v>1952</v>
      </c>
      <c r="B62" s="13">
        <v>9.5</v>
      </c>
      <c r="C62" s="13">
        <v>19</v>
      </c>
      <c r="D62" s="13">
        <v>22.5</v>
      </c>
      <c r="E62" s="13">
        <v>44.8</v>
      </c>
      <c r="F62" s="13">
        <v>52.8</v>
      </c>
      <c r="G62" s="13">
        <v>64.4</v>
      </c>
      <c r="H62" s="13">
        <v>68.1</v>
      </c>
      <c r="I62" s="13">
        <v>63.4</v>
      </c>
      <c r="J62" s="13">
        <v>57.3</v>
      </c>
      <c r="K62" s="13">
        <v>39.5</v>
      </c>
      <c r="L62" s="13">
        <v>31</v>
      </c>
      <c r="M62" s="13">
        <v>20.5</v>
      </c>
      <c r="N62" s="13"/>
      <c r="O62" s="13">
        <f t="shared" si="22"/>
        <v>41.06666666666667</v>
      </c>
      <c r="P62" s="14"/>
      <c r="Q62" s="13">
        <f t="shared" si="23"/>
        <v>68.1</v>
      </c>
      <c r="R62" s="13">
        <f t="shared" si="24"/>
        <v>9.5</v>
      </c>
      <c r="S62" s="15">
        <f t="shared" si="25"/>
        <v>12</v>
      </c>
      <c r="U62" s="16">
        <f t="shared" si="26"/>
        <v>40.03333333333333</v>
      </c>
      <c r="V62" s="13">
        <f t="shared" si="36"/>
        <v>37.66666666666667</v>
      </c>
      <c r="W62" s="16">
        <f t="shared" si="27"/>
        <v>65.3</v>
      </c>
      <c r="X62" s="13">
        <f t="shared" si="37"/>
        <v>64.33333333333334</v>
      </c>
      <c r="Y62" s="16">
        <f t="shared" si="28"/>
        <v>42.6</v>
      </c>
      <c r="Z62" s="13">
        <f t="shared" si="38"/>
        <v>43.2</v>
      </c>
      <c r="AA62" s="16">
        <f t="shared" si="29"/>
        <v>15.366666666666667</v>
      </c>
      <c r="AB62" s="13">
        <f t="shared" si="39"/>
        <v>13.520000000000001</v>
      </c>
      <c r="AC62" s="13">
        <f t="shared" si="40"/>
        <v>39.61333333333333</v>
      </c>
      <c r="AD62" s="13">
        <f t="shared" si="30"/>
        <v>58.46666666666667</v>
      </c>
      <c r="AE62" s="13">
        <f t="shared" si="41"/>
        <v>56.57666666666667</v>
      </c>
      <c r="AF62" s="13">
        <f t="shared" si="31"/>
        <v>23.833333333333332</v>
      </c>
      <c r="AG62" s="13">
        <f t="shared" si="42"/>
        <v>22.84333333333333</v>
      </c>
      <c r="AH62" s="13">
        <f t="shared" si="32"/>
        <v>40.650000000000006</v>
      </c>
      <c r="AI62" s="13">
        <f t="shared" si="43"/>
        <v>40.38333333333334</v>
      </c>
      <c r="AK62" s="13">
        <f t="shared" si="33"/>
        <v>35.5</v>
      </c>
      <c r="AL62" s="13">
        <f t="shared" si="34"/>
        <v>46.63333333333333</v>
      </c>
      <c r="AM62" s="13">
        <f t="shared" si="35"/>
        <v>40.541666666666664</v>
      </c>
      <c r="AN62" s="6"/>
      <c r="BA62"/>
      <c r="BB62"/>
      <c r="BC62"/>
      <c r="BD62"/>
      <c r="BH62"/>
      <c r="BJ62"/>
    </row>
    <row r="63" spans="1:62" ht="12.75">
      <c r="A63">
        <v>1953</v>
      </c>
      <c r="B63" s="13">
        <v>13.1</v>
      </c>
      <c r="C63" s="13">
        <v>12.5</v>
      </c>
      <c r="D63" s="13">
        <v>26.4</v>
      </c>
      <c r="E63" s="13">
        <v>37.2</v>
      </c>
      <c r="F63" s="13">
        <v>53.2</v>
      </c>
      <c r="G63" s="13">
        <v>64.3</v>
      </c>
      <c r="H63" s="13">
        <v>66.4</v>
      </c>
      <c r="I63" s="13">
        <v>67.1</v>
      </c>
      <c r="J63" s="13">
        <v>56.6</v>
      </c>
      <c r="K63" s="13">
        <v>51.5</v>
      </c>
      <c r="L63" s="13">
        <v>34.2</v>
      </c>
      <c r="M63" s="13">
        <v>17.3</v>
      </c>
      <c r="N63" s="13"/>
      <c r="O63" s="13">
        <f t="shared" si="22"/>
        <v>41.650000000000006</v>
      </c>
      <c r="P63" s="14"/>
      <c r="Q63" s="13">
        <f t="shared" si="23"/>
        <v>67.1</v>
      </c>
      <c r="R63" s="13">
        <f t="shared" si="24"/>
        <v>12.5</v>
      </c>
      <c r="S63" s="15">
        <f t="shared" si="25"/>
        <v>12</v>
      </c>
      <c r="U63" s="16">
        <f t="shared" si="26"/>
        <v>38.93333333333334</v>
      </c>
      <c r="V63" s="13">
        <f t="shared" si="36"/>
        <v>39.28</v>
      </c>
      <c r="W63" s="16">
        <f t="shared" si="27"/>
        <v>65.93333333333332</v>
      </c>
      <c r="X63" s="13">
        <f t="shared" si="37"/>
        <v>65.47333333333333</v>
      </c>
      <c r="Y63" s="16">
        <f t="shared" si="28"/>
        <v>47.43333333333334</v>
      </c>
      <c r="Z63" s="13">
        <f t="shared" si="38"/>
        <v>43.04</v>
      </c>
      <c r="AA63" s="16">
        <f t="shared" si="29"/>
        <v>16.400000000000002</v>
      </c>
      <c r="AB63" s="13">
        <f t="shared" si="39"/>
        <v>13.706666666666667</v>
      </c>
      <c r="AC63" s="13">
        <f t="shared" si="40"/>
        <v>40.335</v>
      </c>
      <c r="AD63" s="13">
        <f t="shared" si="30"/>
        <v>57.46666666666667</v>
      </c>
      <c r="AE63" s="13">
        <f t="shared" si="41"/>
        <v>57.92333333333333</v>
      </c>
      <c r="AF63" s="13">
        <f t="shared" si="31"/>
        <v>26.333333333333332</v>
      </c>
      <c r="AG63" s="13">
        <f t="shared" si="42"/>
        <v>22.923333333333332</v>
      </c>
      <c r="AH63" s="13">
        <f t="shared" si="32"/>
        <v>41.50833333333333</v>
      </c>
      <c r="AI63" s="13">
        <f t="shared" si="43"/>
        <v>40.44500000000001</v>
      </c>
      <c r="AK63" s="13">
        <f t="shared" si="33"/>
        <v>34.449999999999996</v>
      </c>
      <c r="AL63" s="13">
        <f t="shared" si="34"/>
        <v>48.85</v>
      </c>
      <c r="AM63" s="13">
        <f t="shared" si="35"/>
        <v>41.84166666666667</v>
      </c>
      <c r="AN63" s="6"/>
      <c r="BA63"/>
      <c r="BB63"/>
      <c r="BC63"/>
      <c r="BD63"/>
      <c r="BH63"/>
      <c r="BJ63"/>
    </row>
    <row r="64" spans="1:62" ht="12.75">
      <c r="A64">
        <v>1954</v>
      </c>
      <c r="B64" s="13">
        <v>6.5</v>
      </c>
      <c r="C64" s="13">
        <v>25.4</v>
      </c>
      <c r="D64" s="13">
        <v>23.1</v>
      </c>
      <c r="E64" s="13">
        <v>41.5</v>
      </c>
      <c r="F64" s="13">
        <v>47.4</v>
      </c>
      <c r="G64" s="13">
        <v>65.1</v>
      </c>
      <c r="H64" s="13">
        <v>67.4</v>
      </c>
      <c r="I64" s="13">
        <v>63.8</v>
      </c>
      <c r="J64" s="13">
        <v>54.9</v>
      </c>
      <c r="K64" s="13">
        <v>43.2</v>
      </c>
      <c r="L64" s="13">
        <v>32.9</v>
      </c>
      <c r="M64" s="13">
        <v>19.1</v>
      </c>
      <c r="N64" s="13"/>
      <c r="O64" s="13">
        <f t="shared" si="22"/>
        <v>40.85833333333333</v>
      </c>
      <c r="P64" s="14"/>
      <c r="Q64" s="13">
        <f t="shared" si="23"/>
        <v>67.4</v>
      </c>
      <c r="R64" s="13">
        <f t="shared" si="24"/>
        <v>6.5</v>
      </c>
      <c r="S64" s="15">
        <f t="shared" si="25"/>
        <v>12</v>
      </c>
      <c r="U64" s="16">
        <f t="shared" si="26"/>
        <v>37.333333333333336</v>
      </c>
      <c r="V64" s="13">
        <f t="shared" si="36"/>
        <v>39.10666666666667</v>
      </c>
      <c r="W64" s="16">
        <f t="shared" si="27"/>
        <v>65.43333333333334</v>
      </c>
      <c r="X64" s="13">
        <f t="shared" si="37"/>
        <v>65.87333333333333</v>
      </c>
      <c r="Y64" s="16">
        <f t="shared" si="28"/>
        <v>43.666666666666664</v>
      </c>
      <c r="Z64" s="13">
        <f t="shared" si="38"/>
        <v>44.06666666666666</v>
      </c>
      <c r="AA64" s="16">
        <f t="shared" si="29"/>
        <v>12.9</v>
      </c>
      <c r="AB64" s="13">
        <f t="shared" si="39"/>
        <v>13.226666666666668</v>
      </c>
      <c r="AC64" s="13">
        <f t="shared" si="40"/>
        <v>40.76166666666667</v>
      </c>
      <c r="AD64" s="13">
        <f t="shared" si="30"/>
        <v>56.68333333333333</v>
      </c>
      <c r="AE64" s="13">
        <f t="shared" si="41"/>
        <v>57.966666666666676</v>
      </c>
      <c r="AF64" s="13">
        <f t="shared" si="31"/>
        <v>22.566666666666663</v>
      </c>
      <c r="AG64" s="13">
        <f t="shared" si="42"/>
        <v>23.23333333333333</v>
      </c>
      <c r="AH64" s="13">
        <f t="shared" si="32"/>
        <v>41.87499999999999</v>
      </c>
      <c r="AI64" s="13">
        <f t="shared" si="43"/>
        <v>40.510000000000005</v>
      </c>
      <c r="AK64" s="13">
        <f t="shared" si="33"/>
        <v>34.833333333333336</v>
      </c>
      <c r="AL64" s="13">
        <f t="shared" si="34"/>
        <v>46.88333333333333</v>
      </c>
      <c r="AM64" s="13">
        <f t="shared" si="35"/>
        <v>40.825</v>
      </c>
      <c r="AN64" s="6"/>
      <c r="BA64"/>
      <c r="BB64"/>
      <c r="BC64"/>
      <c r="BD64"/>
      <c r="BH64"/>
      <c r="BJ64"/>
    </row>
    <row r="65" spans="1:62" ht="12.75">
      <c r="A65">
        <v>1955</v>
      </c>
      <c r="B65" s="13">
        <v>9</v>
      </c>
      <c r="C65" s="13">
        <v>10.6</v>
      </c>
      <c r="D65" s="13">
        <v>20.6</v>
      </c>
      <c r="E65" s="13">
        <v>48.2</v>
      </c>
      <c r="F65" s="13">
        <v>57.1</v>
      </c>
      <c r="G65" s="13">
        <v>63.1</v>
      </c>
      <c r="H65" s="13">
        <v>72.3</v>
      </c>
      <c r="I65" s="13">
        <v>69.6</v>
      </c>
      <c r="J65" s="13">
        <v>56.8</v>
      </c>
      <c r="K65" s="13">
        <v>46.4</v>
      </c>
      <c r="L65" s="13">
        <v>22.9</v>
      </c>
      <c r="M65" s="13">
        <v>8.6</v>
      </c>
      <c r="N65" s="13"/>
      <c r="O65" s="13">
        <f t="shared" si="22"/>
        <v>40.43333333333333</v>
      </c>
      <c r="P65" s="14"/>
      <c r="Q65" s="13">
        <f t="shared" si="23"/>
        <v>72.3</v>
      </c>
      <c r="R65" s="13">
        <f t="shared" si="24"/>
        <v>8.6</v>
      </c>
      <c r="S65" s="15">
        <f t="shared" si="25"/>
        <v>12</v>
      </c>
      <c r="U65" s="16">
        <f t="shared" si="26"/>
        <v>41.96666666666667</v>
      </c>
      <c r="V65" s="13">
        <f t="shared" si="36"/>
        <v>39.019999999999996</v>
      </c>
      <c r="W65" s="16">
        <f t="shared" si="27"/>
        <v>68.33333333333333</v>
      </c>
      <c r="X65" s="13">
        <f t="shared" si="37"/>
        <v>65.93333333333334</v>
      </c>
      <c r="Y65" s="16">
        <f t="shared" si="28"/>
        <v>42.03333333333333</v>
      </c>
      <c r="Z65" s="13">
        <f t="shared" si="38"/>
        <v>44.04</v>
      </c>
      <c r="AA65" s="16">
        <f t="shared" si="29"/>
        <v>10.1</v>
      </c>
      <c r="AB65" s="13">
        <f t="shared" si="39"/>
        <v>13.120000000000001</v>
      </c>
      <c r="AC65" s="13">
        <f t="shared" si="40"/>
        <v>40.516666666666666</v>
      </c>
      <c r="AD65" s="13">
        <f t="shared" si="30"/>
        <v>61.18333333333333</v>
      </c>
      <c r="AE65" s="13">
        <f t="shared" si="41"/>
        <v>57.78666666666667</v>
      </c>
      <c r="AF65" s="13">
        <f t="shared" si="31"/>
        <v>20.25</v>
      </c>
      <c r="AG65" s="13">
        <f t="shared" si="42"/>
        <v>23.316666666666666</v>
      </c>
      <c r="AH65" s="13">
        <f t="shared" si="32"/>
        <v>38.141666666666666</v>
      </c>
      <c r="AI65" s="13">
        <f t="shared" si="43"/>
        <v>40.47666666666667</v>
      </c>
      <c r="AK65" s="13">
        <f t="shared" si="33"/>
        <v>34.766666666666666</v>
      </c>
      <c r="AL65" s="13">
        <f t="shared" si="34"/>
        <v>46.1</v>
      </c>
      <c r="AM65" s="13">
        <f t="shared" si="35"/>
        <v>39.65833333333333</v>
      </c>
      <c r="AN65" s="6"/>
      <c r="BA65"/>
      <c r="BB65"/>
      <c r="BC65"/>
      <c r="BD65"/>
      <c r="BH65"/>
      <c r="BJ65"/>
    </row>
    <row r="66" spans="1:62" ht="12.75">
      <c r="A66">
        <v>1956</v>
      </c>
      <c r="B66" s="13">
        <v>11</v>
      </c>
      <c r="C66" s="13">
        <v>10.7</v>
      </c>
      <c r="D66" s="13">
        <v>21.9</v>
      </c>
      <c r="E66" s="13">
        <v>37.6</v>
      </c>
      <c r="F66" s="13">
        <v>52.3</v>
      </c>
      <c r="G66" s="13">
        <v>65.8</v>
      </c>
      <c r="H66" s="13">
        <v>63.3</v>
      </c>
      <c r="I66" s="13">
        <v>64</v>
      </c>
      <c r="J66" s="13">
        <v>53.2</v>
      </c>
      <c r="K66" s="13">
        <v>51.2</v>
      </c>
      <c r="L66" s="13">
        <v>29.4</v>
      </c>
      <c r="M66" s="13">
        <v>17.2</v>
      </c>
      <c r="N66" s="13"/>
      <c r="O66" s="13">
        <f t="shared" si="22"/>
        <v>39.8</v>
      </c>
      <c r="P66" s="14"/>
      <c r="Q66" s="13">
        <f t="shared" si="23"/>
        <v>65.8</v>
      </c>
      <c r="R66" s="13">
        <f t="shared" si="24"/>
        <v>10.7</v>
      </c>
      <c r="S66" s="15">
        <f t="shared" si="25"/>
        <v>12</v>
      </c>
      <c r="U66" s="16">
        <f t="shared" si="26"/>
        <v>37.266666666666666</v>
      </c>
      <c r="V66" s="13">
        <f t="shared" si="36"/>
        <v>39.49333333333334</v>
      </c>
      <c r="W66" s="16">
        <f t="shared" si="27"/>
        <v>64.36666666666666</v>
      </c>
      <c r="X66" s="13">
        <f t="shared" si="37"/>
        <v>65.18666666666667</v>
      </c>
      <c r="Y66" s="16">
        <f t="shared" si="28"/>
        <v>44.6</v>
      </c>
      <c r="Z66" s="13">
        <f t="shared" si="38"/>
        <v>43.62</v>
      </c>
      <c r="AA66" s="16">
        <f t="shared" si="29"/>
        <v>11.366666666666665</v>
      </c>
      <c r="AB66" s="13">
        <f t="shared" si="39"/>
        <v>11.34</v>
      </c>
      <c r="AC66" s="13">
        <f t="shared" si="40"/>
        <v>40.20666666666666</v>
      </c>
      <c r="AD66" s="13">
        <f t="shared" si="30"/>
        <v>56.03333333333333</v>
      </c>
      <c r="AE66" s="13">
        <f t="shared" si="41"/>
        <v>57.63666666666667</v>
      </c>
      <c r="AF66" s="13">
        <f t="shared" si="31"/>
        <v>23.183333333333334</v>
      </c>
      <c r="AG66" s="13">
        <f t="shared" si="42"/>
        <v>22.323333333333334</v>
      </c>
      <c r="AH66" s="13">
        <f t="shared" si="32"/>
        <v>40.375</v>
      </c>
      <c r="AI66" s="13">
        <f t="shared" si="43"/>
        <v>40.251666666666665</v>
      </c>
      <c r="AK66" s="13">
        <f t="shared" si="33"/>
        <v>33.21666666666667</v>
      </c>
      <c r="AL66" s="13">
        <f t="shared" si="34"/>
        <v>46.383333333333326</v>
      </c>
      <c r="AM66" s="13">
        <f t="shared" si="35"/>
        <v>39.66666666666666</v>
      </c>
      <c r="AN66" s="6"/>
      <c r="BA66"/>
      <c r="BB66"/>
      <c r="BC66"/>
      <c r="BD66"/>
      <c r="BH66"/>
      <c r="BJ66"/>
    </row>
    <row r="67" spans="1:62" ht="12.75">
      <c r="A67">
        <v>1957</v>
      </c>
      <c r="B67" s="13">
        <v>3.2</v>
      </c>
      <c r="C67" s="13">
        <v>13.7</v>
      </c>
      <c r="D67" s="13">
        <v>24.4</v>
      </c>
      <c r="E67" s="13">
        <v>42.2</v>
      </c>
      <c r="F67" s="13">
        <v>52.2</v>
      </c>
      <c r="G67" s="13">
        <v>62</v>
      </c>
      <c r="H67" s="13">
        <v>69.8</v>
      </c>
      <c r="I67" s="13">
        <v>65</v>
      </c>
      <c r="J67" s="13">
        <v>54.2</v>
      </c>
      <c r="K67" s="13">
        <v>43.9</v>
      </c>
      <c r="L67" s="13">
        <v>29.3</v>
      </c>
      <c r="M67" s="13">
        <v>18.2</v>
      </c>
      <c r="N67" s="13"/>
      <c r="O67" s="13">
        <f t="shared" si="22"/>
        <v>39.84166666666666</v>
      </c>
      <c r="P67" s="14"/>
      <c r="Q67" s="13">
        <f t="shared" si="23"/>
        <v>69.8</v>
      </c>
      <c r="R67" s="13">
        <f t="shared" si="24"/>
        <v>3.2</v>
      </c>
      <c r="S67" s="15">
        <f t="shared" si="25"/>
        <v>12</v>
      </c>
      <c r="U67" s="16">
        <f t="shared" si="26"/>
        <v>39.6</v>
      </c>
      <c r="V67" s="13">
        <f t="shared" si="36"/>
        <v>40.34666666666667</v>
      </c>
      <c r="W67" s="16">
        <f t="shared" si="27"/>
        <v>65.60000000000001</v>
      </c>
      <c r="X67" s="13">
        <f t="shared" si="37"/>
        <v>65.50666666666666</v>
      </c>
      <c r="Y67" s="16">
        <f t="shared" si="28"/>
        <v>42.46666666666666</v>
      </c>
      <c r="Z67" s="13">
        <f t="shared" si="38"/>
        <v>42.85333333333333</v>
      </c>
      <c r="AA67" s="16">
        <f t="shared" si="29"/>
        <v>14.833333333333334</v>
      </c>
      <c r="AB67" s="13">
        <f t="shared" si="39"/>
        <v>12.12</v>
      </c>
      <c r="AC67" s="13">
        <f t="shared" si="40"/>
        <v>40.09333333333333</v>
      </c>
      <c r="AD67" s="13">
        <f t="shared" si="30"/>
        <v>57.56666666666666</v>
      </c>
      <c r="AE67" s="13">
        <f t="shared" si="41"/>
        <v>58.17999999999999</v>
      </c>
      <c r="AF67" s="13">
        <f t="shared" si="31"/>
        <v>24.25</v>
      </c>
      <c r="AG67" s="13">
        <f t="shared" si="42"/>
        <v>22.116666666666667</v>
      </c>
      <c r="AH67" s="13">
        <f t="shared" si="32"/>
        <v>40.48333333333334</v>
      </c>
      <c r="AI67" s="13">
        <f t="shared" si="43"/>
        <v>39.806666666666665</v>
      </c>
      <c r="AK67" s="13">
        <f t="shared" si="33"/>
        <v>32.949999999999996</v>
      </c>
      <c r="AL67" s="13">
        <f t="shared" si="34"/>
        <v>46.73333333333333</v>
      </c>
      <c r="AM67" s="13">
        <f t="shared" si="35"/>
        <v>40.675</v>
      </c>
      <c r="AN67" s="6"/>
      <c r="BA67"/>
      <c r="BB67"/>
      <c r="BC67"/>
      <c r="BD67"/>
      <c r="BH67"/>
      <c r="BJ67"/>
    </row>
    <row r="68" spans="1:62" ht="12.75">
      <c r="A68">
        <v>1958</v>
      </c>
      <c r="B68" s="13">
        <v>16.1</v>
      </c>
      <c r="C68" s="13">
        <v>10.2</v>
      </c>
      <c r="D68" s="13">
        <v>27.8</v>
      </c>
      <c r="E68" s="13">
        <v>42.9</v>
      </c>
      <c r="F68" s="13">
        <v>53.2</v>
      </c>
      <c r="G68" s="13">
        <v>57.5</v>
      </c>
      <c r="H68" s="13">
        <v>64.7</v>
      </c>
      <c r="I68" s="13">
        <v>64.4</v>
      </c>
      <c r="J68" s="13">
        <v>57.6</v>
      </c>
      <c r="K68" s="13">
        <v>47.3</v>
      </c>
      <c r="L68" s="13">
        <v>31.1</v>
      </c>
      <c r="M68" s="13">
        <v>8.4</v>
      </c>
      <c r="N68" s="13"/>
      <c r="O68" s="13">
        <f t="shared" si="22"/>
        <v>40.1</v>
      </c>
      <c r="P68" s="14"/>
      <c r="Q68" s="13">
        <f t="shared" si="23"/>
        <v>64.7</v>
      </c>
      <c r="R68" s="13">
        <f t="shared" si="24"/>
        <v>8.4</v>
      </c>
      <c r="S68" s="15">
        <f t="shared" si="25"/>
        <v>12</v>
      </c>
      <c r="U68" s="16">
        <f t="shared" si="26"/>
        <v>41.300000000000004</v>
      </c>
      <c r="V68" s="13">
        <f t="shared" si="36"/>
        <v>39.40666666666667</v>
      </c>
      <c r="W68" s="16">
        <f t="shared" si="27"/>
        <v>62.20000000000001</v>
      </c>
      <c r="X68" s="13">
        <f t="shared" si="37"/>
        <v>64.77333333333334</v>
      </c>
      <c r="Y68" s="16">
        <f t="shared" si="28"/>
        <v>45.333333333333336</v>
      </c>
      <c r="Z68" s="13">
        <f t="shared" si="38"/>
        <v>43.506666666666675</v>
      </c>
      <c r="AA68" s="16">
        <f t="shared" si="29"/>
        <v>7.5</v>
      </c>
      <c r="AB68" s="13">
        <f t="shared" si="39"/>
        <v>13.026666666666667</v>
      </c>
      <c r="AC68" s="13">
        <f t="shared" si="40"/>
        <v>40.029999999999994</v>
      </c>
      <c r="AD68" s="13">
        <f t="shared" si="30"/>
        <v>56.716666666666676</v>
      </c>
      <c r="AE68" s="13">
        <f t="shared" si="41"/>
        <v>57.49666666666667</v>
      </c>
      <c r="AF68" s="13">
        <f t="shared" si="31"/>
        <v>21.36666666666667</v>
      </c>
      <c r="AG68" s="13">
        <f t="shared" si="42"/>
        <v>23.160000000000004</v>
      </c>
      <c r="AH68" s="13">
        <f t="shared" si="32"/>
        <v>40.38333333333333</v>
      </c>
      <c r="AI68" s="13">
        <f t="shared" si="43"/>
        <v>40.44166666666667</v>
      </c>
      <c r="AK68" s="13">
        <f t="shared" si="33"/>
        <v>34.61666666666667</v>
      </c>
      <c r="AL68" s="13">
        <f t="shared" si="34"/>
        <v>45.583333333333336</v>
      </c>
      <c r="AM68" s="13">
        <f t="shared" si="35"/>
        <v>39.75</v>
      </c>
      <c r="AN68" s="6"/>
      <c r="BA68"/>
      <c r="BB68"/>
      <c r="BC68"/>
      <c r="BD68"/>
      <c r="BH68"/>
      <c r="BJ68"/>
    </row>
    <row r="69" spans="1:62" ht="12.75">
      <c r="A69">
        <v>1959</v>
      </c>
      <c r="B69" s="13">
        <v>3.4</v>
      </c>
      <c r="C69" s="13">
        <v>10.7</v>
      </c>
      <c r="D69" s="13">
        <v>27.3</v>
      </c>
      <c r="E69" s="13">
        <v>41.5</v>
      </c>
      <c r="F69" s="13">
        <v>56</v>
      </c>
      <c r="G69" s="13">
        <v>64.6</v>
      </c>
      <c r="H69" s="13">
        <v>67.6</v>
      </c>
      <c r="I69" s="13">
        <v>68.9</v>
      </c>
      <c r="J69" s="13">
        <v>57.8</v>
      </c>
      <c r="K69" s="13">
        <v>41.4</v>
      </c>
      <c r="L69" s="13">
        <v>20.3</v>
      </c>
      <c r="M69" s="13">
        <v>24</v>
      </c>
      <c r="N69" s="13"/>
      <c r="O69" s="13">
        <f aca="true" t="shared" si="44" ref="O69:O100">IF(S69&gt;11,AVERAGE(B69:M69),"")</f>
        <v>40.291666666666664</v>
      </c>
      <c r="P69" s="14"/>
      <c r="Q69" s="13">
        <f aca="true" t="shared" si="45" ref="Q69:Q100">MAX(B69:M69)</f>
        <v>68.9</v>
      </c>
      <c r="R69" s="13">
        <f aca="true" t="shared" si="46" ref="R69:R100">MIN(B69:M69)</f>
        <v>3.4</v>
      </c>
      <c r="S69" s="15">
        <f aca="true" t="shared" si="47" ref="S69:S100">COUNT(B69:M69)</f>
        <v>12</v>
      </c>
      <c r="U69" s="16">
        <f aca="true" t="shared" si="48" ref="U69:U100">IF(COUNT(D69:F69)&gt;2,AVERAGE(D69:F69),"")</f>
        <v>41.6</v>
      </c>
      <c r="V69" s="13">
        <f t="shared" si="36"/>
        <v>39.9</v>
      </c>
      <c r="W69" s="16">
        <f aca="true" t="shared" si="49" ref="W69:W100">IF(COUNT(G69:I69)&gt;2,AVERAGE(G69:I69),"")</f>
        <v>67.03333333333333</v>
      </c>
      <c r="X69" s="13">
        <f t="shared" si="37"/>
        <v>65.11333333333333</v>
      </c>
      <c r="Y69" s="16">
        <f aca="true" t="shared" si="50" ref="Y69:Y100">IF(COUNT(J69:L69)&gt;2,AVERAGE(J69:L69),"")</f>
        <v>39.83333333333333</v>
      </c>
      <c r="Z69" s="13">
        <f t="shared" si="38"/>
        <v>43.45333333333333</v>
      </c>
      <c r="AA69" s="16">
        <f aca="true" t="shared" si="51" ref="AA69:AA100">IF(COUNT(M69,B70:C70)&gt;2,AVERAGE(M69,B70:C70),"")</f>
        <v>16.8</v>
      </c>
      <c r="AB69" s="13">
        <f t="shared" si="39"/>
        <v>12.713333333333335</v>
      </c>
      <c r="AC69" s="13">
        <f t="shared" si="40"/>
        <v>40.31666666666666</v>
      </c>
      <c r="AD69" s="13">
        <f aca="true" t="shared" si="52" ref="AD69:AD100">IF(COUNT(E69:J69)&gt;5,AVERAGE(E69:J69),"")</f>
        <v>59.400000000000006</v>
      </c>
      <c r="AE69" s="13">
        <f t="shared" si="41"/>
        <v>57.723333333333336</v>
      </c>
      <c r="AF69" s="13">
        <f aca="true" t="shared" si="53" ref="AF69:AF100">IF(COUNT(K69:M69,B70:D70)&gt;5,AVERAGE(K69:M69,B70:D70),"")</f>
        <v>21.533333333333335</v>
      </c>
      <c r="AG69" s="13">
        <f t="shared" si="42"/>
        <v>22.936666666666667</v>
      </c>
      <c r="AH69" s="13">
        <f aca="true" t="shared" si="54" ref="AH69:AH100">IF(COUNT(K69:M69,B70:J70)&gt;5,AVERAGE(K69:M69,B70:J70),"")</f>
        <v>39.65</v>
      </c>
      <c r="AI69" s="13">
        <f t="shared" si="43"/>
        <v>40.233333333333334</v>
      </c>
      <c r="AK69" s="13">
        <f aca="true" t="shared" si="55" ref="AK69:AK100">IF(COUNT(B69:G69)&gt;5,AVERAGE(B69:G69),"")</f>
        <v>33.916666666666664</v>
      </c>
      <c r="AL69" s="13">
        <f aca="true" t="shared" si="56" ref="AL69:AL100">IF(COUNT(H69:M69)&gt;5,AVERAGE(H69:M69),"")</f>
        <v>46.666666666666664</v>
      </c>
      <c r="AM69" s="13">
        <f aca="true" t="shared" si="57" ref="AM69:AM100">IF(COUNT(AL69,AK70)=2,AVERAGE(AL69,AK70),"")</f>
        <v>39.86666666666666</v>
      </c>
      <c r="AN69" s="6"/>
      <c r="BA69"/>
      <c r="BB69"/>
      <c r="BC69"/>
      <c r="BD69"/>
      <c r="BH69"/>
      <c r="BJ69"/>
    </row>
    <row r="70" spans="1:62" ht="12.75">
      <c r="A70">
        <v>1960</v>
      </c>
      <c r="B70" s="13">
        <v>11.9</v>
      </c>
      <c r="C70" s="13">
        <v>14.5</v>
      </c>
      <c r="D70" s="13">
        <v>17.1</v>
      </c>
      <c r="E70" s="13">
        <v>42.2</v>
      </c>
      <c r="F70" s="13">
        <v>52.5</v>
      </c>
      <c r="G70" s="13">
        <v>60.2</v>
      </c>
      <c r="H70" s="13">
        <v>66.7</v>
      </c>
      <c r="I70" s="13">
        <v>67.1</v>
      </c>
      <c r="J70" s="13">
        <v>57.9</v>
      </c>
      <c r="K70" s="13">
        <v>45.9</v>
      </c>
      <c r="L70" s="13">
        <v>32.1</v>
      </c>
      <c r="M70" s="13">
        <v>13.3</v>
      </c>
      <c r="N70" s="13"/>
      <c r="O70" s="13">
        <f t="shared" si="44"/>
        <v>40.11666666666666</v>
      </c>
      <c r="P70" s="14"/>
      <c r="Q70" s="13">
        <f t="shared" si="45"/>
        <v>67.1</v>
      </c>
      <c r="R70" s="13">
        <f t="shared" si="46"/>
        <v>11.9</v>
      </c>
      <c r="S70" s="15">
        <f t="shared" si="47"/>
        <v>12</v>
      </c>
      <c r="U70" s="16">
        <f t="shared" si="48"/>
        <v>37.26666666666667</v>
      </c>
      <c r="V70" s="13">
        <f t="shared" si="36"/>
        <v>40.13333333333334</v>
      </c>
      <c r="W70" s="16">
        <f t="shared" si="49"/>
        <v>64.66666666666667</v>
      </c>
      <c r="X70" s="13">
        <f t="shared" si="37"/>
        <v>64.65333333333334</v>
      </c>
      <c r="Y70" s="16">
        <f t="shared" si="50"/>
        <v>45.300000000000004</v>
      </c>
      <c r="Z70" s="13">
        <f t="shared" si="38"/>
        <v>43.873333333333335</v>
      </c>
      <c r="AA70" s="16">
        <f t="shared" si="51"/>
        <v>14.633333333333335</v>
      </c>
      <c r="AB70" s="13">
        <f t="shared" si="39"/>
        <v>11.32</v>
      </c>
      <c r="AC70" s="13">
        <f t="shared" si="40"/>
        <v>40.29333333333334</v>
      </c>
      <c r="AD70" s="13">
        <f t="shared" si="52"/>
        <v>57.76666666666667</v>
      </c>
      <c r="AE70" s="13">
        <f t="shared" si="41"/>
        <v>57.53000000000001</v>
      </c>
      <c r="AF70" s="13">
        <f t="shared" si="53"/>
        <v>25.46666666666667</v>
      </c>
      <c r="AG70" s="13">
        <f t="shared" si="42"/>
        <v>22.496666666666666</v>
      </c>
      <c r="AH70" s="13">
        <f t="shared" si="54"/>
        <v>41.31666666666667</v>
      </c>
      <c r="AI70" s="13">
        <f t="shared" si="43"/>
        <v>40.19833333333333</v>
      </c>
      <c r="AK70" s="13">
        <f t="shared" si="55"/>
        <v>33.06666666666666</v>
      </c>
      <c r="AL70" s="13">
        <f t="shared" si="56"/>
        <v>47.16666666666668</v>
      </c>
      <c r="AM70" s="13">
        <f t="shared" si="57"/>
        <v>41.341666666666676</v>
      </c>
      <c r="AN70" s="6"/>
      <c r="BA70"/>
      <c r="BB70"/>
      <c r="BC70"/>
      <c r="BD70"/>
      <c r="BH70"/>
      <c r="BJ70"/>
    </row>
    <row r="71" spans="1:62" ht="12.75">
      <c r="A71">
        <v>1961</v>
      </c>
      <c r="B71" s="13">
        <v>9.4</v>
      </c>
      <c r="C71" s="13">
        <v>21.2</v>
      </c>
      <c r="D71" s="13">
        <v>30.9</v>
      </c>
      <c r="E71" s="13">
        <v>37.4</v>
      </c>
      <c r="F71" s="13">
        <v>50.9</v>
      </c>
      <c r="G71" s="13">
        <v>63.3</v>
      </c>
      <c r="H71" s="13">
        <v>66.9</v>
      </c>
      <c r="I71" s="13">
        <v>68</v>
      </c>
      <c r="J71" s="13">
        <v>56.5</v>
      </c>
      <c r="K71" s="13">
        <v>46.9</v>
      </c>
      <c r="L71" s="13">
        <v>29.6</v>
      </c>
      <c r="M71" s="13">
        <v>13.8</v>
      </c>
      <c r="N71" s="13"/>
      <c r="O71" s="13">
        <f t="shared" si="44"/>
        <v>41.233333333333334</v>
      </c>
      <c r="P71" s="14"/>
      <c r="Q71" s="13">
        <f t="shared" si="45"/>
        <v>68</v>
      </c>
      <c r="R71" s="13">
        <f t="shared" si="46"/>
        <v>9.4</v>
      </c>
      <c r="S71" s="15">
        <f t="shared" si="47"/>
        <v>12</v>
      </c>
      <c r="U71" s="16">
        <f t="shared" si="48"/>
        <v>39.73333333333333</v>
      </c>
      <c r="V71" s="13">
        <f aca="true" t="shared" si="58" ref="V71:V102">IF(COUNT(U69:U73)&gt;4,AVERAGE(U69:U73),"")</f>
        <v>40.18666666666667</v>
      </c>
      <c r="W71" s="16">
        <f t="shared" si="49"/>
        <v>66.06666666666666</v>
      </c>
      <c r="X71" s="13">
        <f aca="true" t="shared" si="59" ref="X71:X102">IF(COUNT(W69:W73)&gt;4,AVERAGE(W69:W73),"")</f>
        <v>65.38666666666667</v>
      </c>
      <c r="Y71" s="16">
        <f t="shared" si="50"/>
        <v>44.333333333333336</v>
      </c>
      <c r="Z71" s="13">
        <f aca="true" t="shared" si="60" ref="Z71:Z102">IF(COUNT(Y69:Y73)&gt;4,AVERAGE(Y69:Y73),"")</f>
        <v>44.65333333333333</v>
      </c>
      <c r="AA71" s="16">
        <f t="shared" si="51"/>
        <v>9.8</v>
      </c>
      <c r="AB71" s="13">
        <f aca="true" t="shared" si="61" ref="AB71:AB102">IF(COUNT(AA69:AA73)&gt;4,AVERAGE(AA69:AA73),"")</f>
        <v>12.613333333333333</v>
      </c>
      <c r="AC71" s="13">
        <f aca="true" t="shared" si="62" ref="AC71:AC102">IF(COUNT(O69:O73)&gt;4,AVERAGE(O69:O73),"")</f>
        <v>40.38</v>
      </c>
      <c r="AD71" s="13">
        <f t="shared" si="52"/>
        <v>57.166666666666664</v>
      </c>
      <c r="AE71" s="13">
        <f aca="true" t="shared" si="63" ref="AE71:AE102">IF(COUNT(AD69:AD73)&gt;4,AVERAGE(AD69:AD73),"")</f>
        <v>57.9</v>
      </c>
      <c r="AF71" s="13">
        <f t="shared" si="53"/>
        <v>22.066666666666663</v>
      </c>
      <c r="AG71" s="13">
        <f aca="true" t="shared" si="64" ref="AG71:AG102">IF(COUNT(AF69:AF73)&gt;4,AVERAGE(AF69:AF73),"")</f>
        <v>23.38</v>
      </c>
      <c r="AH71" s="13">
        <f t="shared" si="54"/>
        <v>39.33333333333332</v>
      </c>
      <c r="AI71" s="13">
        <f aca="true" t="shared" si="65" ref="AI71:AI102">IF(COUNT(AH69:AH73)&gt;4,AVERAGE(AH69:AH73),"")</f>
        <v>40.54333333333333</v>
      </c>
      <c r="AK71" s="13">
        <f t="shared" si="55"/>
        <v>35.51666666666667</v>
      </c>
      <c r="AL71" s="13">
        <f t="shared" si="56"/>
        <v>46.95000000000001</v>
      </c>
      <c r="AM71" s="13">
        <f t="shared" si="57"/>
        <v>40.075</v>
      </c>
      <c r="AN71" s="6"/>
      <c r="BA71"/>
      <c r="BB71"/>
      <c r="BC71"/>
      <c r="BD71"/>
      <c r="BH71"/>
      <c r="BJ71"/>
    </row>
    <row r="72" spans="1:62" ht="12.75">
      <c r="A72">
        <v>1962</v>
      </c>
      <c r="B72" s="13">
        <v>5.3</v>
      </c>
      <c r="C72" s="13">
        <v>10.3</v>
      </c>
      <c r="D72" s="13">
        <v>26.5</v>
      </c>
      <c r="E72" s="13">
        <v>39.2</v>
      </c>
      <c r="F72" s="13">
        <v>56.6</v>
      </c>
      <c r="G72" s="13">
        <v>61.3</v>
      </c>
      <c r="H72" s="13">
        <v>64.1</v>
      </c>
      <c r="I72" s="13">
        <v>64.5</v>
      </c>
      <c r="J72" s="13">
        <v>53.9</v>
      </c>
      <c r="K72" s="13">
        <v>47.5</v>
      </c>
      <c r="L72" s="13">
        <v>32.3</v>
      </c>
      <c r="M72" s="13">
        <v>15.2</v>
      </c>
      <c r="N72" s="13"/>
      <c r="O72" s="13">
        <f t="shared" si="44"/>
        <v>39.724999999999994</v>
      </c>
      <c r="P72" s="14"/>
      <c r="Q72" s="13">
        <f t="shared" si="45"/>
        <v>64.5</v>
      </c>
      <c r="R72" s="13">
        <f t="shared" si="46"/>
        <v>5.3</v>
      </c>
      <c r="S72" s="15">
        <f t="shared" si="47"/>
        <v>12</v>
      </c>
      <c r="U72" s="16">
        <f t="shared" si="48"/>
        <v>40.76666666666667</v>
      </c>
      <c r="V72" s="13">
        <f t="shared" si="58"/>
        <v>40.06666666666667</v>
      </c>
      <c r="W72" s="16">
        <f t="shared" si="49"/>
        <v>63.29999999999999</v>
      </c>
      <c r="X72" s="13">
        <f t="shared" si="59"/>
        <v>65.03999999999999</v>
      </c>
      <c r="Y72" s="16">
        <f t="shared" si="50"/>
        <v>44.56666666666666</v>
      </c>
      <c r="Z72" s="13">
        <f t="shared" si="60"/>
        <v>45.446666666666665</v>
      </c>
      <c r="AA72" s="16">
        <f t="shared" si="51"/>
        <v>7.866666666666666</v>
      </c>
      <c r="AB72" s="13">
        <f t="shared" si="61"/>
        <v>10.733333333333334</v>
      </c>
      <c r="AC72" s="13">
        <f t="shared" si="62"/>
        <v>40.54666666666667</v>
      </c>
      <c r="AD72" s="13">
        <f t="shared" si="52"/>
        <v>56.6</v>
      </c>
      <c r="AE72" s="13">
        <f t="shared" si="63"/>
        <v>57.70666666666666</v>
      </c>
      <c r="AF72" s="13">
        <f t="shared" si="53"/>
        <v>22.049999999999997</v>
      </c>
      <c r="AG72" s="13">
        <f t="shared" si="64"/>
        <v>22.939999999999998</v>
      </c>
      <c r="AH72" s="13">
        <f t="shared" si="54"/>
        <v>40.30833333333333</v>
      </c>
      <c r="AI72" s="13">
        <f t="shared" si="65"/>
        <v>40.105</v>
      </c>
      <c r="AK72" s="13">
        <f t="shared" si="55"/>
        <v>33.199999999999996</v>
      </c>
      <c r="AL72" s="13">
        <f t="shared" si="56"/>
        <v>46.25</v>
      </c>
      <c r="AM72" s="13">
        <f t="shared" si="57"/>
        <v>39.59166666666667</v>
      </c>
      <c r="AN72" s="6"/>
      <c r="BA72"/>
      <c r="BB72"/>
      <c r="BC72"/>
      <c r="BD72"/>
      <c r="BH72"/>
      <c r="BJ72"/>
    </row>
    <row r="73" spans="1:62" ht="12.75">
      <c r="A73">
        <v>1963</v>
      </c>
      <c r="B73" s="13">
        <v>0.6</v>
      </c>
      <c r="C73" s="13">
        <v>7.8</v>
      </c>
      <c r="D73" s="13">
        <v>28.9</v>
      </c>
      <c r="E73" s="13">
        <v>44</v>
      </c>
      <c r="F73" s="13">
        <v>51.8</v>
      </c>
      <c r="G73" s="13">
        <v>64.5</v>
      </c>
      <c r="H73" s="13">
        <v>69.2</v>
      </c>
      <c r="I73" s="13">
        <v>63.9</v>
      </c>
      <c r="J73" s="13">
        <v>58</v>
      </c>
      <c r="K73" s="13">
        <v>54.8</v>
      </c>
      <c r="L73" s="13">
        <v>34.9</v>
      </c>
      <c r="M73" s="13">
        <v>8</v>
      </c>
      <c r="N73" s="13"/>
      <c r="O73" s="13">
        <f t="shared" si="44"/>
        <v>40.53333333333333</v>
      </c>
      <c r="P73" s="14"/>
      <c r="Q73" s="13">
        <f t="shared" si="45"/>
        <v>69.2</v>
      </c>
      <c r="R73" s="13">
        <f t="shared" si="46"/>
        <v>0.6</v>
      </c>
      <c r="S73" s="15">
        <f t="shared" si="47"/>
        <v>12</v>
      </c>
      <c r="U73" s="16">
        <f t="shared" si="48"/>
        <v>41.56666666666667</v>
      </c>
      <c r="V73" s="13">
        <f t="shared" si="58"/>
        <v>40.08</v>
      </c>
      <c r="W73" s="16">
        <f t="shared" si="49"/>
        <v>65.86666666666666</v>
      </c>
      <c r="X73" s="13">
        <f t="shared" si="59"/>
        <v>64.68666666666665</v>
      </c>
      <c r="Y73" s="16">
        <f t="shared" si="50"/>
        <v>49.23333333333333</v>
      </c>
      <c r="Z73" s="13">
        <f t="shared" si="60"/>
        <v>44.733333333333334</v>
      </c>
      <c r="AA73" s="16">
        <f t="shared" si="51"/>
        <v>13.966666666666669</v>
      </c>
      <c r="AB73" s="13">
        <f t="shared" si="61"/>
        <v>10.133333333333335</v>
      </c>
      <c r="AC73" s="13">
        <f t="shared" si="62"/>
        <v>40.205</v>
      </c>
      <c r="AD73" s="13">
        <f t="shared" si="52"/>
        <v>58.56666666666666</v>
      </c>
      <c r="AE73" s="13">
        <f t="shared" si="63"/>
        <v>57.269999999999996</v>
      </c>
      <c r="AF73" s="13">
        <f t="shared" si="53"/>
        <v>25.78333333333333</v>
      </c>
      <c r="AG73" s="13">
        <f t="shared" si="64"/>
        <v>22.52</v>
      </c>
      <c r="AH73" s="13">
        <f t="shared" si="54"/>
        <v>42.10833333333333</v>
      </c>
      <c r="AI73" s="13">
        <f t="shared" si="65"/>
        <v>39.83166666666666</v>
      </c>
      <c r="AK73" s="13">
        <f t="shared" si="55"/>
        <v>32.93333333333333</v>
      </c>
      <c r="AL73" s="13">
        <f t="shared" si="56"/>
        <v>48.133333333333326</v>
      </c>
      <c r="AM73" s="13">
        <f t="shared" si="57"/>
        <v>42.375</v>
      </c>
      <c r="AN73" s="6"/>
      <c r="BA73"/>
      <c r="BB73"/>
      <c r="BC73"/>
      <c r="BD73"/>
      <c r="BH73"/>
      <c r="BJ73"/>
    </row>
    <row r="74" spans="1:62" ht="12.75">
      <c r="A74">
        <v>1964</v>
      </c>
      <c r="B74" s="13">
        <v>16.6</v>
      </c>
      <c r="C74" s="13">
        <v>17.3</v>
      </c>
      <c r="D74" s="13">
        <v>23.1</v>
      </c>
      <c r="E74" s="13">
        <v>42.3</v>
      </c>
      <c r="F74" s="13">
        <v>57.6</v>
      </c>
      <c r="G74" s="13">
        <v>62.8</v>
      </c>
      <c r="H74" s="13">
        <v>70.2</v>
      </c>
      <c r="I74" s="13">
        <v>62.9</v>
      </c>
      <c r="J74" s="13">
        <v>54.8</v>
      </c>
      <c r="K74" s="13">
        <v>44.6</v>
      </c>
      <c r="L74" s="13">
        <v>32</v>
      </c>
      <c r="M74" s="13">
        <v>9.3</v>
      </c>
      <c r="N74" s="13"/>
      <c r="O74" s="13">
        <f t="shared" si="44"/>
        <v>41.125</v>
      </c>
      <c r="P74" s="14"/>
      <c r="Q74" s="13">
        <f t="shared" si="45"/>
        <v>70.2</v>
      </c>
      <c r="R74" s="13">
        <f t="shared" si="46"/>
        <v>9.3</v>
      </c>
      <c r="S74" s="15">
        <f t="shared" si="47"/>
        <v>12</v>
      </c>
      <c r="U74" s="16">
        <f t="shared" si="48"/>
        <v>41</v>
      </c>
      <c r="V74" s="13">
        <f t="shared" si="58"/>
        <v>39.90666666666667</v>
      </c>
      <c r="W74" s="16">
        <f t="shared" si="49"/>
        <v>65.3</v>
      </c>
      <c r="X74" s="13">
        <f t="shared" si="59"/>
        <v>64.61999999999999</v>
      </c>
      <c r="Y74" s="16">
        <f t="shared" si="50"/>
        <v>43.800000000000004</v>
      </c>
      <c r="Z74" s="13">
        <f t="shared" si="60"/>
        <v>44.31999999999999</v>
      </c>
      <c r="AA74" s="16">
        <f t="shared" si="51"/>
        <v>7.3999999999999995</v>
      </c>
      <c r="AB74" s="13">
        <f t="shared" si="61"/>
        <v>10.26</v>
      </c>
      <c r="AC74" s="13">
        <f t="shared" si="62"/>
        <v>39.751666666666665</v>
      </c>
      <c r="AD74" s="13">
        <f t="shared" si="52"/>
        <v>58.43333333333333</v>
      </c>
      <c r="AE74" s="13">
        <f t="shared" si="63"/>
        <v>57.14333333333334</v>
      </c>
      <c r="AF74" s="13">
        <f t="shared" si="53"/>
        <v>19.333333333333332</v>
      </c>
      <c r="AG74" s="13">
        <f t="shared" si="64"/>
        <v>22.39666666666667</v>
      </c>
      <c r="AH74" s="13">
        <f t="shared" si="54"/>
        <v>37.458333333333336</v>
      </c>
      <c r="AI74" s="13">
        <f t="shared" si="65"/>
        <v>39.67</v>
      </c>
      <c r="AK74" s="13">
        <f t="shared" si="55"/>
        <v>36.61666666666667</v>
      </c>
      <c r="AL74" s="13">
        <f t="shared" si="56"/>
        <v>45.63333333333333</v>
      </c>
      <c r="AM74" s="13">
        <f t="shared" si="57"/>
        <v>38.3</v>
      </c>
      <c r="AN74" s="6"/>
      <c r="BA74"/>
      <c r="BB74"/>
      <c r="BC74"/>
      <c r="BD74"/>
      <c r="BH74"/>
      <c r="BJ74"/>
    </row>
    <row r="75" spans="1:62" ht="12.75">
      <c r="A75">
        <v>1965</v>
      </c>
      <c r="B75" s="13">
        <v>5.1</v>
      </c>
      <c r="C75" s="13">
        <v>7.8</v>
      </c>
      <c r="D75" s="13">
        <v>17.2</v>
      </c>
      <c r="E75" s="13">
        <v>38.9</v>
      </c>
      <c r="F75" s="13">
        <v>55.9</v>
      </c>
      <c r="G75" s="13">
        <v>60.9</v>
      </c>
      <c r="H75" s="13">
        <v>64.5</v>
      </c>
      <c r="I75" s="13">
        <v>63.3</v>
      </c>
      <c r="J75" s="13">
        <v>50</v>
      </c>
      <c r="K75" s="13">
        <v>46.2</v>
      </c>
      <c r="L75" s="13">
        <v>29</v>
      </c>
      <c r="M75" s="13">
        <v>22.1</v>
      </c>
      <c r="N75" s="13"/>
      <c r="O75" s="13">
        <f t="shared" si="44"/>
        <v>38.40833333333334</v>
      </c>
      <c r="P75" s="14"/>
      <c r="Q75" s="13">
        <f t="shared" si="45"/>
        <v>64.5</v>
      </c>
      <c r="R75" s="13">
        <f t="shared" si="46"/>
        <v>5.1</v>
      </c>
      <c r="S75" s="15">
        <f t="shared" si="47"/>
        <v>12</v>
      </c>
      <c r="U75" s="16">
        <f t="shared" si="48"/>
        <v>37.333333333333336</v>
      </c>
      <c r="V75" s="13">
        <f t="shared" si="58"/>
        <v>39.38666666666667</v>
      </c>
      <c r="W75" s="16">
        <f t="shared" si="49"/>
        <v>62.9</v>
      </c>
      <c r="X75" s="13">
        <f t="shared" si="59"/>
        <v>64.59333333333333</v>
      </c>
      <c r="Y75" s="16">
        <f t="shared" si="50"/>
        <v>41.733333333333334</v>
      </c>
      <c r="Z75" s="13">
        <f t="shared" si="60"/>
        <v>43.779999999999994</v>
      </c>
      <c r="AA75" s="16">
        <f t="shared" si="51"/>
        <v>11.633333333333335</v>
      </c>
      <c r="AB75" s="13">
        <f t="shared" si="61"/>
        <v>11.153333333333332</v>
      </c>
      <c r="AC75" s="13">
        <f t="shared" si="62"/>
        <v>39.53666666666667</v>
      </c>
      <c r="AD75" s="13">
        <f t="shared" si="52"/>
        <v>55.583333333333336</v>
      </c>
      <c r="AE75" s="13">
        <f t="shared" si="63"/>
        <v>56.94333333333334</v>
      </c>
      <c r="AF75" s="13">
        <f t="shared" si="53"/>
        <v>23.36666666666667</v>
      </c>
      <c r="AG75" s="13">
        <f t="shared" si="64"/>
        <v>22.68</v>
      </c>
      <c r="AH75" s="13">
        <f t="shared" si="54"/>
        <v>39.95</v>
      </c>
      <c r="AI75" s="13">
        <f t="shared" si="65"/>
        <v>39.67666666666666</v>
      </c>
      <c r="AK75" s="13">
        <f t="shared" si="55"/>
        <v>30.96666666666667</v>
      </c>
      <c r="AL75" s="13">
        <f t="shared" si="56"/>
        <v>45.85</v>
      </c>
      <c r="AM75" s="13">
        <f t="shared" si="57"/>
        <v>39.04166666666667</v>
      </c>
      <c r="AN75" s="6"/>
      <c r="BA75"/>
      <c r="BB75"/>
      <c r="BC75"/>
      <c r="BD75"/>
      <c r="BH75"/>
      <c r="BJ75"/>
    </row>
    <row r="76" spans="1:62" ht="12.75">
      <c r="A76">
        <v>1966</v>
      </c>
      <c r="B76" s="13">
        <v>-0.2</v>
      </c>
      <c r="C76" s="13">
        <v>13</v>
      </c>
      <c r="D76" s="13">
        <v>30.1</v>
      </c>
      <c r="E76" s="13">
        <v>37.8</v>
      </c>
      <c r="F76" s="13">
        <v>48.7</v>
      </c>
      <c r="G76" s="13">
        <v>64</v>
      </c>
      <c r="H76" s="13">
        <v>70.4</v>
      </c>
      <c r="I76" s="13">
        <v>62.8</v>
      </c>
      <c r="J76" s="13">
        <v>55.5</v>
      </c>
      <c r="K76" s="13">
        <v>44</v>
      </c>
      <c r="L76" s="13">
        <v>27.3</v>
      </c>
      <c r="M76" s="13">
        <v>14.2</v>
      </c>
      <c r="N76" s="13"/>
      <c r="O76" s="13">
        <f t="shared" si="44"/>
        <v>38.96666666666667</v>
      </c>
      <c r="P76" s="14"/>
      <c r="Q76" s="13">
        <f t="shared" si="45"/>
        <v>70.4</v>
      </c>
      <c r="R76" s="13">
        <f t="shared" si="46"/>
        <v>-0.2</v>
      </c>
      <c r="S76" s="15">
        <f t="shared" si="47"/>
        <v>12</v>
      </c>
      <c r="U76" s="16">
        <f t="shared" si="48"/>
        <v>38.86666666666667</v>
      </c>
      <c r="V76" s="13">
        <f t="shared" si="58"/>
        <v>39.58</v>
      </c>
      <c r="W76" s="16">
        <f t="shared" si="49"/>
        <v>65.73333333333333</v>
      </c>
      <c r="X76" s="13">
        <f t="shared" si="59"/>
        <v>64.28666666666666</v>
      </c>
      <c r="Y76" s="16">
        <f t="shared" si="50"/>
        <v>42.266666666666666</v>
      </c>
      <c r="Z76" s="13">
        <f t="shared" si="60"/>
        <v>42.89333333333333</v>
      </c>
      <c r="AA76" s="16">
        <f t="shared" si="51"/>
        <v>10.433333333333332</v>
      </c>
      <c r="AB76" s="13">
        <f t="shared" si="61"/>
        <v>10.8</v>
      </c>
      <c r="AC76" s="13">
        <f t="shared" si="62"/>
        <v>39.575</v>
      </c>
      <c r="AD76" s="13">
        <f t="shared" si="52"/>
        <v>56.53333333333333</v>
      </c>
      <c r="AE76" s="13">
        <f t="shared" si="63"/>
        <v>56.67333333333333</v>
      </c>
      <c r="AF76" s="13">
        <f t="shared" si="53"/>
        <v>21.45</v>
      </c>
      <c r="AG76" s="13">
        <f t="shared" si="64"/>
        <v>22.063333333333336</v>
      </c>
      <c r="AH76" s="13">
        <f t="shared" si="54"/>
        <v>38.525</v>
      </c>
      <c r="AI76" s="13">
        <f t="shared" si="65"/>
        <v>39.285000000000004</v>
      </c>
      <c r="AK76" s="13">
        <f t="shared" si="55"/>
        <v>32.233333333333334</v>
      </c>
      <c r="AL76" s="13">
        <f t="shared" si="56"/>
        <v>45.699999999999996</v>
      </c>
      <c r="AM76" s="13">
        <f t="shared" si="57"/>
        <v>38.99166666666666</v>
      </c>
      <c r="AN76" s="6"/>
      <c r="BA76"/>
      <c r="BB76"/>
      <c r="BC76"/>
      <c r="BD76"/>
      <c r="BH76"/>
      <c r="BJ76"/>
    </row>
    <row r="77" spans="1:62" ht="12.75">
      <c r="A77">
        <v>1967</v>
      </c>
      <c r="B77" s="13">
        <v>11.5</v>
      </c>
      <c r="C77" s="13">
        <v>5.6</v>
      </c>
      <c r="D77" s="13">
        <v>26.1</v>
      </c>
      <c r="E77" s="13">
        <v>40.8</v>
      </c>
      <c r="F77" s="13">
        <v>47.6</v>
      </c>
      <c r="G77" s="13">
        <v>62.1</v>
      </c>
      <c r="H77" s="13">
        <v>65.4</v>
      </c>
      <c r="I77" s="13">
        <v>62</v>
      </c>
      <c r="J77" s="13">
        <v>55.7</v>
      </c>
      <c r="K77" s="13">
        <v>43.2</v>
      </c>
      <c r="L77" s="13">
        <v>26.7</v>
      </c>
      <c r="M77" s="13">
        <v>17.1</v>
      </c>
      <c r="N77" s="13"/>
      <c r="O77" s="13">
        <f t="shared" si="44"/>
        <v>38.65</v>
      </c>
      <c r="P77" s="14"/>
      <c r="Q77" s="13">
        <f t="shared" si="45"/>
        <v>65.4</v>
      </c>
      <c r="R77" s="13">
        <f t="shared" si="46"/>
        <v>5.6</v>
      </c>
      <c r="S77" s="15">
        <f t="shared" si="47"/>
        <v>12</v>
      </c>
      <c r="U77" s="16">
        <f t="shared" si="48"/>
        <v>38.166666666666664</v>
      </c>
      <c r="V77" s="13">
        <f t="shared" si="58"/>
        <v>39.36666666666667</v>
      </c>
      <c r="W77" s="16">
        <f t="shared" si="49"/>
        <v>63.166666666666664</v>
      </c>
      <c r="X77" s="13">
        <f t="shared" si="59"/>
        <v>63.94</v>
      </c>
      <c r="Y77" s="16">
        <f t="shared" si="50"/>
        <v>41.86666666666667</v>
      </c>
      <c r="Z77" s="13">
        <f t="shared" si="60"/>
        <v>42.66666666666667</v>
      </c>
      <c r="AA77" s="16">
        <f t="shared" si="51"/>
        <v>12.333333333333334</v>
      </c>
      <c r="AB77" s="13">
        <f t="shared" si="61"/>
        <v>11.426666666666666</v>
      </c>
      <c r="AC77" s="13">
        <f t="shared" si="62"/>
        <v>39.33166666666666</v>
      </c>
      <c r="AD77" s="13">
        <f t="shared" si="52"/>
        <v>55.599999999999994</v>
      </c>
      <c r="AE77" s="13">
        <f t="shared" si="63"/>
        <v>56.50666666666666</v>
      </c>
      <c r="AF77" s="13">
        <f t="shared" si="53"/>
        <v>23.46666666666667</v>
      </c>
      <c r="AG77" s="13">
        <f t="shared" si="64"/>
        <v>22.336666666666666</v>
      </c>
      <c r="AH77" s="13">
        <f t="shared" si="54"/>
        <v>40.34166666666667</v>
      </c>
      <c r="AI77" s="13">
        <f t="shared" si="65"/>
        <v>39.714999999999996</v>
      </c>
      <c r="AK77" s="13">
        <f t="shared" si="55"/>
        <v>32.28333333333333</v>
      </c>
      <c r="AL77" s="13">
        <f t="shared" si="56"/>
        <v>45.01666666666667</v>
      </c>
      <c r="AM77" s="13">
        <f t="shared" si="57"/>
        <v>39.93333333333334</v>
      </c>
      <c r="AN77" s="6"/>
      <c r="BA77"/>
      <c r="BB77"/>
      <c r="BC77"/>
      <c r="BD77"/>
      <c r="BH77"/>
      <c r="BJ77"/>
    </row>
    <row r="78" spans="1:62" ht="12.75">
      <c r="A78">
        <v>1968</v>
      </c>
      <c r="B78" s="13">
        <v>9.4</v>
      </c>
      <c r="C78" s="13">
        <v>10.5</v>
      </c>
      <c r="D78" s="13">
        <v>33.9</v>
      </c>
      <c r="E78" s="13">
        <v>43.6</v>
      </c>
      <c r="F78" s="13">
        <v>50.1</v>
      </c>
      <c r="G78" s="13">
        <v>61.6</v>
      </c>
      <c r="H78" s="13">
        <v>66.5</v>
      </c>
      <c r="I78" s="13">
        <v>64.9</v>
      </c>
      <c r="J78" s="13">
        <v>56.6</v>
      </c>
      <c r="K78" s="13">
        <v>47.7</v>
      </c>
      <c r="L78" s="13">
        <v>30.1</v>
      </c>
      <c r="M78" s="13">
        <v>13.8</v>
      </c>
      <c r="N78" s="13"/>
      <c r="O78" s="13">
        <f t="shared" si="44"/>
        <v>40.725</v>
      </c>
      <c r="P78" s="14"/>
      <c r="Q78" s="13">
        <f t="shared" si="45"/>
        <v>66.5</v>
      </c>
      <c r="R78" s="13">
        <f t="shared" si="46"/>
        <v>9.4</v>
      </c>
      <c r="S78" s="15">
        <f t="shared" si="47"/>
        <v>12</v>
      </c>
      <c r="U78" s="16">
        <f t="shared" si="48"/>
        <v>42.53333333333333</v>
      </c>
      <c r="V78" s="13">
        <f t="shared" si="58"/>
        <v>39.56666666666667</v>
      </c>
      <c r="W78" s="16">
        <f t="shared" si="49"/>
        <v>64.33333333333333</v>
      </c>
      <c r="X78" s="13">
        <f t="shared" si="59"/>
        <v>64.77333333333334</v>
      </c>
      <c r="Y78" s="16">
        <f t="shared" si="50"/>
        <v>44.800000000000004</v>
      </c>
      <c r="Z78" s="13">
        <f t="shared" si="60"/>
        <v>43.05333333333333</v>
      </c>
      <c r="AA78" s="16">
        <f t="shared" si="51"/>
        <v>12.200000000000001</v>
      </c>
      <c r="AB78" s="13">
        <f t="shared" si="61"/>
        <v>11.093333333333334</v>
      </c>
      <c r="AC78" s="13">
        <f t="shared" si="62"/>
        <v>39.58166666666666</v>
      </c>
      <c r="AD78" s="13">
        <f t="shared" si="52"/>
        <v>57.216666666666676</v>
      </c>
      <c r="AE78" s="13">
        <f t="shared" si="63"/>
        <v>57.09333333333333</v>
      </c>
      <c r="AF78" s="13">
        <f t="shared" si="53"/>
        <v>22.700000000000003</v>
      </c>
      <c r="AG78" s="13">
        <f t="shared" si="64"/>
        <v>21.90666666666667</v>
      </c>
      <c r="AH78" s="13">
        <f t="shared" si="54"/>
        <v>40.15</v>
      </c>
      <c r="AI78" s="13">
        <f t="shared" si="65"/>
        <v>39.54</v>
      </c>
      <c r="AK78" s="13">
        <f t="shared" si="55"/>
        <v>34.85</v>
      </c>
      <c r="AL78" s="13">
        <f t="shared" si="56"/>
        <v>46.6</v>
      </c>
      <c r="AM78" s="13">
        <f t="shared" si="57"/>
        <v>39.86666666666667</v>
      </c>
      <c r="AN78" s="6"/>
      <c r="BA78"/>
      <c r="BB78"/>
      <c r="BC78"/>
      <c r="BD78"/>
      <c r="BH78"/>
      <c r="BJ78"/>
    </row>
    <row r="79" spans="1:62" ht="12.75">
      <c r="A79">
        <v>1969</v>
      </c>
      <c r="B79" s="13">
        <v>7.5</v>
      </c>
      <c r="C79" s="13">
        <v>15.3</v>
      </c>
      <c r="D79" s="13">
        <v>21.8</v>
      </c>
      <c r="E79" s="13">
        <v>43.4</v>
      </c>
      <c r="F79" s="13">
        <v>54.6</v>
      </c>
      <c r="G79" s="13">
        <v>56.2</v>
      </c>
      <c r="H79" s="13">
        <v>66.2</v>
      </c>
      <c r="I79" s="13">
        <v>68.3</v>
      </c>
      <c r="J79" s="13">
        <v>56.9</v>
      </c>
      <c r="K79" s="13">
        <v>41.9</v>
      </c>
      <c r="L79" s="13">
        <v>29.2</v>
      </c>
      <c r="M79" s="13">
        <v>17.6</v>
      </c>
      <c r="N79" s="13"/>
      <c r="O79" s="13">
        <f t="shared" si="44"/>
        <v>39.90833333333333</v>
      </c>
      <c r="P79" s="14"/>
      <c r="Q79" s="13">
        <f t="shared" si="45"/>
        <v>68.3</v>
      </c>
      <c r="R79" s="13">
        <f t="shared" si="46"/>
        <v>7.5</v>
      </c>
      <c r="S79" s="15">
        <f t="shared" si="47"/>
        <v>12</v>
      </c>
      <c r="U79" s="16">
        <f t="shared" si="48"/>
        <v>39.93333333333334</v>
      </c>
      <c r="V79" s="13">
        <f t="shared" si="58"/>
        <v>39.4</v>
      </c>
      <c r="W79" s="16">
        <f t="shared" si="49"/>
        <v>63.56666666666666</v>
      </c>
      <c r="X79" s="13">
        <f t="shared" si="59"/>
        <v>64.46666666666667</v>
      </c>
      <c r="Y79" s="16">
        <f t="shared" si="50"/>
        <v>42.666666666666664</v>
      </c>
      <c r="Z79" s="13">
        <f t="shared" si="60"/>
        <v>43.81333333333333</v>
      </c>
      <c r="AA79" s="16">
        <f t="shared" si="51"/>
        <v>10.533333333333333</v>
      </c>
      <c r="AB79" s="13">
        <f t="shared" si="61"/>
        <v>10.64</v>
      </c>
      <c r="AC79" s="13">
        <f t="shared" si="62"/>
        <v>39.70833333333333</v>
      </c>
      <c r="AD79" s="13">
        <f t="shared" si="52"/>
        <v>57.599999999999994</v>
      </c>
      <c r="AE79" s="13">
        <f t="shared" si="63"/>
        <v>57.173333333333325</v>
      </c>
      <c r="AF79" s="13">
        <f t="shared" si="53"/>
        <v>20.7</v>
      </c>
      <c r="AG79" s="13">
        <f t="shared" si="64"/>
        <v>21.823333333333334</v>
      </c>
      <c r="AH79" s="13">
        <f t="shared" si="54"/>
        <v>39.608333333333334</v>
      </c>
      <c r="AI79" s="13">
        <f t="shared" si="65"/>
        <v>39.57833333333333</v>
      </c>
      <c r="AK79" s="13">
        <f t="shared" si="55"/>
        <v>33.13333333333333</v>
      </c>
      <c r="AL79" s="13">
        <f t="shared" si="56"/>
        <v>46.68333333333334</v>
      </c>
      <c r="AM79" s="13">
        <f t="shared" si="57"/>
        <v>39.50833333333334</v>
      </c>
      <c r="AN79" s="6"/>
      <c r="BA79"/>
      <c r="BB79"/>
      <c r="BC79"/>
      <c r="BD79"/>
      <c r="BH79"/>
      <c r="BJ79"/>
    </row>
    <row r="80" spans="1:62" ht="12.75">
      <c r="A80">
        <v>1970</v>
      </c>
      <c r="B80" s="13">
        <v>2.9</v>
      </c>
      <c r="C80" s="13">
        <v>11.1</v>
      </c>
      <c r="D80" s="13">
        <v>21.5</v>
      </c>
      <c r="E80" s="13">
        <v>41.2</v>
      </c>
      <c r="F80" s="13">
        <v>52.3</v>
      </c>
      <c r="G80" s="13">
        <v>65</v>
      </c>
      <c r="H80" s="13">
        <v>69.9</v>
      </c>
      <c r="I80" s="13">
        <v>66.3</v>
      </c>
      <c r="J80" s="13">
        <v>56.4</v>
      </c>
      <c r="K80" s="13">
        <v>46.3</v>
      </c>
      <c r="L80" s="13">
        <v>28.3</v>
      </c>
      <c r="M80" s="13">
        <v>14.7</v>
      </c>
      <c r="N80" s="13"/>
      <c r="O80" s="13">
        <f t="shared" si="44"/>
        <v>39.65833333333333</v>
      </c>
      <c r="P80" s="14"/>
      <c r="Q80" s="13">
        <f t="shared" si="45"/>
        <v>69.9</v>
      </c>
      <c r="R80" s="13">
        <f t="shared" si="46"/>
        <v>2.9</v>
      </c>
      <c r="S80" s="15">
        <f t="shared" si="47"/>
        <v>12</v>
      </c>
      <c r="U80" s="16">
        <f t="shared" si="48"/>
        <v>38.333333333333336</v>
      </c>
      <c r="V80" s="13">
        <f t="shared" si="58"/>
        <v>39.42666666666667</v>
      </c>
      <c r="W80" s="16">
        <f t="shared" si="49"/>
        <v>67.06666666666666</v>
      </c>
      <c r="X80" s="13">
        <f t="shared" si="59"/>
        <v>64.54666666666665</v>
      </c>
      <c r="Y80" s="16">
        <f t="shared" si="50"/>
        <v>43.666666666666664</v>
      </c>
      <c r="Z80" s="13">
        <f t="shared" si="60"/>
        <v>43.71333333333333</v>
      </c>
      <c r="AA80" s="16">
        <f t="shared" si="51"/>
        <v>9.966666666666667</v>
      </c>
      <c r="AB80" s="13">
        <f t="shared" si="61"/>
        <v>10.74</v>
      </c>
      <c r="AC80" s="13">
        <f t="shared" si="62"/>
        <v>39.45333333333333</v>
      </c>
      <c r="AD80" s="13">
        <f t="shared" si="52"/>
        <v>58.51666666666666</v>
      </c>
      <c r="AE80" s="13">
        <f t="shared" si="63"/>
        <v>57.33333333333333</v>
      </c>
      <c r="AF80" s="13">
        <f t="shared" si="53"/>
        <v>21.216666666666665</v>
      </c>
      <c r="AG80" s="13">
        <f t="shared" si="64"/>
        <v>21.94</v>
      </c>
      <c r="AH80" s="13">
        <f t="shared" si="54"/>
        <v>39.074999999999996</v>
      </c>
      <c r="AI80" s="13">
        <f t="shared" si="65"/>
        <v>39.67333333333333</v>
      </c>
      <c r="AK80" s="13">
        <f t="shared" si="55"/>
        <v>32.333333333333336</v>
      </c>
      <c r="AL80" s="13">
        <f t="shared" si="56"/>
        <v>46.98333333333333</v>
      </c>
      <c r="AM80" s="13">
        <f t="shared" si="57"/>
        <v>39.75</v>
      </c>
      <c r="AN80" s="6"/>
      <c r="BA80"/>
      <c r="BB80"/>
      <c r="BC80"/>
      <c r="BD80"/>
      <c r="BH80"/>
      <c r="BJ80"/>
    </row>
    <row r="81" spans="1:62" ht="12.75">
      <c r="A81">
        <v>1971</v>
      </c>
      <c r="B81" s="13">
        <v>2.4</v>
      </c>
      <c r="C81" s="13">
        <v>12.8</v>
      </c>
      <c r="D81" s="13">
        <v>22.8</v>
      </c>
      <c r="E81" s="13">
        <v>41.3</v>
      </c>
      <c r="F81" s="13">
        <v>50</v>
      </c>
      <c r="G81" s="13">
        <v>65.8</v>
      </c>
      <c r="H81" s="13">
        <v>64</v>
      </c>
      <c r="I81" s="13">
        <v>62.8</v>
      </c>
      <c r="J81" s="13">
        <v>57.7</v>
      </c>
      <c r="K81" s="13">
        <v>50.4</v>
      </c>
      <c r="L81" s="13">
        <v>30.1</v>
      </c>
      <c r="M81" s="13">
        <v>15.1</v>
      </c>
      <c r="N81" s="13"/>
      <c r="O81" s="13">
        <f t="shared" si="44"/>
        <v>39.6</v>
      </c>
      <c r="P81" s="14"/>
      <c r="Q81" s="13">
        <f t="shared" si="45"/>
        <v>65.8</v>
      </c>
      <c r="R81" s="13">
        <f t="shared" si="46"/>
        <v>2.4</v>
      </c>
      <c r="S81" s="15">
        <f t="shared" si="47"/>
        <v>12</v>
      </c>
      <c r="U81" s="16">
        <f t="shared" si="48"/>
        <v>38.03333333333333</v>
      </c>
      <c r="V81" s="13">
        <f t="shared" si="58"/>
        <v>39.35333333333334</v>
      </c>
      <c r="W81" s="16">
        <f t="shared" si="49"/>
        <v>64.2</v>
      </c>
      <c r="X81" s="13">
        <f t="shared" si="59"/>
        <v>64.95333333333333</v>
      </c>
      <c r="Y81" s="16">
        <f t="shared" si="50"/>
        <v>46.06666666666666</v>
      </c>
      <c r="Z81" s="13">
        <f t="shared" si="60"/>
        <v>43.839999999999996</v>
      </c>
      <c r="AA81" s="16">
        <f t="shared" si="51"/>
        <v>8.166666666666666</v>
      </c>
      <c r="AB81" s="13">
        <f t="shared" si="61"/>
        <v>10.666666666666668</v>
      </c>
      <c r="AC81" s="13">
        <f t="shared" si="62"/>
        <v>39.721666666666664</v>
      </c>
      <c r="AD81" s="13">
        <f t="shared" si="52"/>
        <v>56.93333333333333</v>
      </c>
      <c r="AE81" s="13">
        <f t="shared" si="63"/>
        <v>57.40666666666666</v>
      </c>
      <c r="AF81" s="13">
        <f t="shared" si="53"/>
        <v>21.03333333333333</v>
      </c>
      <c r="AG81" s="13">
        <f t="shared" si="64"/>
        <v>22.116666666666667</v>
      </c>
      <c r="AH81" s="13">
        <f t="shared" si="54"/>
        <v>38.71666666666666</v>
      </c>
      <c r="AI81" s="13">
        <f t="shared" si="65"/>
        <v>39.61</v>
      </c>
      <c r="AK81" s="13">
        <f t="shared" si="55"/>
        <v>32.51666666666667</v>
      </c>
      <c r="AL81" s="13">
        <f t="shared" si="56"/>
        <v>46.68333333333334</v>
      </c>
      <c r="AM81" s="13">
        <f t="shared" si="57"/>
        <v>38.800000000000004</v>
      </c>
      <c r="AN81" s="6"/>
      <c r="BA81"/>
      <c r="BB81"/>
      <c r="BC81"/>
      <c r="BD81"/>
      <c r="BH81"/>
      <c r="BJ81"/>
    </row>
    <row r="82" spans="1:62" ht="12.75">
      <c r="A82">
        <v>1972</v>
      </c>
      <c r="B82" s="13">
        <v>2.1</v>
      </c>
      <c r="C82" s="13">
        <v>7.3</v>
      </c>
      <c r="D82" s="13">
        <v>21.2</v>
      </c>
      <c r="E82" s="13">
        <v>37</v>
      </c>
      <c r="F82" s="13">
        <v>56.7</v>
      </c>
      <c r="G82" s="13">
        <v>61.2</v>
      </c>
      <c r="H82" s="13">
        <v>65</v>
      </c>
      <c r="I82" s="13">
        <v>64.5</v>
      </c>
      <c r="J82" s="13">
        <v>54</v>
      </c>
      <c r="K82" s="13">
        <v>41</v>
      </c>
      <c r="L82" s="13">
        <v>29.1</v>
      </c>
      <c r="M82" s="13">
        <v>9.4</v>
      </c>
      <c r="N82" s="13"/>
      <c r="O82" s="13">
        <f t="shared" si="44"/>
        <v>37.375</v>
      </c>
      <c r="P82" s="14"/>
      <c r="Q82" s="13">
        <f t="shared" si="45"/>
        <v>65</v>
      </c>
      <c r="R82" s="13">
        <f t="shared" si="46"/>
        <v>2.1</v>
      </c>
      <c r="S82" s="15">
        <f t="shared" si="47"/>
        <v>12</v>
      </c>
      <c r="U82" s="16">
        <f t="shared" si="48"/>
        <v>38.300000000000004</v>
      </c>
      <c r="V82" s="13">
        <f t="shared" si="58"/>
        <v>39.193333333333335</v>
      </c>
      <c r="W82" s="16">
        <f t="shared" si="49"/>
        <v>63.56666666666666</v>
      </c>
      <c r="X82" s="13">
        <f t="shared" si="59"/>
        <v>65.13333333333333</v>
      </c>
      <c r="Y82" s="16">
        <f t="shared" si="50"/>
        <v>41.36666666666667</v>
      </c>
      <c r="Z82" s="13">
        <f t="shared" si="60"/>
        <v>43.846666666666664</v>
      </c>
      <c r="AA82" s="16">
        <f t="shared" si="51"/>
        <v>12.833333333333334</v>
      </c>
      <c r="AB82" s="13">
        <f t="shared" si="61"/>
        <v>11.693333333333333</v>
      </c>
      <c r="AC82" s="13">
        <f t="shared" si="62"/>
        <v>39.766666666666666</v>
      </c>
      <c r="AD82" s="13">
        <f t="shared" si="52"/>
        <v>56.4</v>
      </c>
      <c r="AE82" s="13">
        <f t="shared" si="63"/>
        <v>57.10333333333333</v>
      </c>
      <c r="AF82" s="13">
        <f t="shared" si="53"/>
        <v>24.05</v>
      </c>
      <c r="AG82" s="13">
        <f t="shared" si="64"/>
        <v>22.796666666666663</v>
      </c>
      <c r="AH82" s="13">
        <f t="shared" si="54"/>
        <v>40.81666666666667</v>
      </c>
      <c r="AI82" s="13">
        <f t="shared" si="65"/>
        <v>39.80166666666666</v>
      </c>
      <c r="AK82" s="13">
        <f t="shared" si="55"/>
        <v>30.916666666666668</v>
      </c>
      <c r="AL82" s="13">
        <f t="shared" si="56"/>
        <v>43.833333333333336</v>
      </c>
      <c r="AM82" s="13">
        <f t="shared" si="57"/>
        <v>40.208333333333336</v>
      </c>
      <c r="AN82" s="6"/>
      <c r="BA82"/>
      <c r="BB82"/>
      <c r="BC82"/>
      <c r="BD82"/>
      <c r="BH82"/>
      <c r="BJ82"/>
    </row>
    <row r="83" spans="1:62" ht="12.75">
      <c r="A83">
        <v>1973</v>
      </c>
      <c r="B83" s="13">
        <v>12.7</v>
      </c>
      <c r="C83" s="13">
        <v>16.4</v>
      </c>
      <c r="D83" s="13">
        <v>35.7</v>
      </c>
      <c r="E83" s="13">
        <v>40.7</v>
      </c>
      <c r="F83" s="13">
        <v>50.1</v>
      </c>
      <c r="G83" s="13">
        <v>63.9</v>
      </c>
      <c r="H83" s="13">
        <v>67.5</v>
      </c>
      <c r="I83" s="13">
        <v>67.7</v>
      </c>
      <c r="J83" s="13">
        <v>55.6</v>
      </c>
      <c r="K83" s="13">
        <v>50.2</v>
      </c>
      <c r="L83" s="13">
        <v>30.5</v>
      </c>
      <c r="M83" s="13">
        <v>13.8</v>
      </c>
      <c r="N83" s="13"/>
      <c r="O83" s="13">
        <f t="shared" si="44"/>
        <v>42.06666666666667</v>
      </c>
      <c r="P83" s="14"/>
      <c r="Q83" s="13">
        <f t="shared" si="45"/>
        <v>67.7</v>
      </c>
      <c r="R83" s="13">
        <f t="shared" si="46"/>
        <v>12.7</v>
      </c>
      <c r="S83" s="15">
        <f t="shared" si="47"/>
        <v>12</v>
      </c>
      <c r="U83" s="16">
        <f t="shared" si="48"/>
        <v>42.166666666666664</v>
      </c>
      <c r="V83" s="13">
        <f t="shared" si="58"/>
        <v>39.013333333333335</v>
      </c>
      <c r="W83" s="16">
        <f t="shared" si="49"/>
        <v>66.36666666666667</v>
      </c>
      <c r="X83" s="13">
        <f t="shared" si="59"/>
        <v>64.89333333333335</v>
      </c>
      <c r="Y83" s="16">
        <f t="shared" si="50"/>
        <v>45.43333333333334</v>
      </c>
      <c r="Z83" s="13">
        <f t="shared" si="60"/>
        <v>44.019999999999996</v>
      </c>
      <c r="AA83" s="16">
        <f t="shared" si="51"/>
        <v>11.833333333333334</v>
      </c>
      <c r="AB83" s="13">
        <f t="shared" si="61"/>
        <v>12.533333333333333</v>
      </c>
      <c r="AC83" s="13">
        <f t="shared" si="62"/>
        <v>39.89666666666666</v>
      </c>
      <c r="AD83" s="13">
        <f t="shared" si="52"/>
        <v>57.58333333333334</v>
      </c>
      <c r="AE83" s="13">
        <f t="shared" si="63"/>
        <v>56.80666666666667</v>
      </c>
      <c r="AF83" s="13">
        <f t="shared" si="53"/>
        <v>23.583333333333332</v>
      </c>
      <c r="AG83" s="13">
        <f t="shared" si="64"/>
        <v>23.52333333333333</v>
      </c>
      <c r="AH83" s="13">
        <f t="shared" si="54"/>
        <v>39.833333333333336</v>
      </c>
      <c r="AI83" s="13">
        <f t="shared" si="65"/>
        <v>40.38166666666667</v>
      </c>
      <c r="AK83" s="13">
        <f t="shared" si="55"/>
        <v>36.583333333333336</v>
      </c>
      <c r="AL83" s="13">
        <f t="shared" si="56"/>
        <v>47.550000000000004</v>
      </c>
      <c r="AM83" s="13">
        <f t="shared" si="57"/>
        <v>40.38333333333334</v>
      </c>
      <c r="AN83" s="6"/>
      <c r="BA83"/>
      <c r="BB83"/>
      <c r="BC83"/>
      <c r="BD83"/>
      <c r="BH83"/>
      <c r="BJ83"/>
    </row>
    <row r="84" spans="1:62" ht="12.75">
      <c r="A84">
        <v>1974</v>
      </c>
      <c r="B84" s="13">
        <v>8.6</v>
      </c>
      <c r="C84" s="13">
        <v>13.1</v>
      </c>
      <c r="D84" s="13">
        <v>25.3</v>
      </c>
      <c r="E84" s="13">
        <v>41.9</v>
      </c>
      <c r="F84" s="13">
        <v>50.2</v>
      </c>
      <c r="G84" s="13">
        <v>60.2</v>
      </c>
      <c r="H84" s="13">
        <v>70.3</v>
      </c>
      <c r="I84" s="13">
        <v>62.9</v>
      </c>
      <c r="J84" s="13">
        <v>51</v>
      </c>
      <c r="K84" s="13">
        <v>45.3</v>
      </c>
      <c r="L84" s="13">
        <v>31.8</v>
      </c>
      <c r="M84" s="13">
        <v>21</v>
      </c>
      <c r="N84" s="13"/>
      <c r="O84" s="13">
        <f t="shared" si="44"/>
        <v>40.13333333333333</v>
      </c>
      <c r="P84" s="14"/>
      <c r="Q84" s="13">
        <f t="shared" si="45"/>
        <v>70.3</v>
      </c>
      <c r="R84" s="13">
        <f t="shared" si="46"/>
        <v>8.6</v>
      </c>
      <c r="S84" s="15">
        <f t="shared" si="47"/>
        <v>12</v>
      </c>
      <c r="U84" s="16">
        <f t="shared" si="48"/>
        <v>39.13333333333333</v>
      </c>
      <c r="V84" s="13">
        <f t="shared" si="58"/>
        <v>39.64666666666666</v>
      </c>
      <c r="W84" s="16">
        <f t="shared" si="49"/>
        <v>64.46666666666667</v>
      </c>
      <c r="X84" s="13">
        <f t="shared" si="59"/>
        <v>65.47333333333333</v>
      </c>
      <c r="Y84" s="16">
        <f t="shared" si="50"/>
        <v>42.699999999999996</v>
      </c>
      <c r="Z84" s="13">
        <f t="shared" si="60"/>
        <v>42.626666666666665</v>
      </c>
      <c r="AA84" s="16">
        <f t="shared" si="51"/>
        <v>15.666666666666666</v>
      </c>
      <c r="AB84" s="13">
        <f t="shared" si="61"/>
        <v>12.16</v>
      </c>
      <c r="AC84" s="13">
        <f t="shared" si="62"/>
        <v>39.89333333333333</v>
      </c>
      <c r="AD84" s="13">
        <f t="shared" si="52"/>
        <v>56.083333333333336</v>
      </c>
      <c r="AE84" s="13">
        <f t="shared" si="63"/>
        <v>57.24000000000001</v>
      </c>
      <c r="AF84" s="13">
        <f t="shared" si="53"/>
        <v>24.099999999999998</v>
      </c>
      <c r="AG84" s="13">
        <f t="shared" si="64"/>
        <v>23.133333333333333</v>
      </c>
      <c r="AH84" s="13">
        <f t="shared" si="54"/>
        <v>40.56666666666667</v>
      </c>
      <c r="AI84" s="13">
        <f t="shared" si="65"/>
        <v>40.51833333333333</v>
      </c>
      <c r="AK84" s="13">
        <f t="shared" si="55"/>
        <v>33.21666666666667</v>
      </c>
      <c r="AL84" s="13">
        <f t="shared" si="56"/>
        <v>47.050000000000004</v>
      </c>
      <c r="AM84" s="13">
        <f t="shared" si="57"/>
        <v>40.266666666666666</v>
      </c>
      <c r="AN84" s="6"/>
      <c r="BA84"/>
      <c r="BB84"/>
      <c r="BC84"/>
      <c r="BD84"/>
      <c r="BH84"/>
      <c r="BJ84"/>
    </row>
    <row r="85" spans="1:62" ht="12.75">
      <c r="A85">
        <v>1975</v>
      </c>
      <c r="B85" s="13">
        <v>11.5</v>
      </c>
      <c r="C85" s="13">
        <v>14.5</v>
      </c>
      <c r="D85" s="13">
        <v>20.5</v>
      </c>
      <c r="E85" s="13">
        <v>35.4</v>
      </c>
      <c r="F85" s="13">
        <v>56.4</v>
      </c>
      <c r="G85" s="13">
        <v>62.6</v>
      </c>
      <c r="H85" s="13">
        <v>69.8</v>
      </c>
      <c r="I85" s="13">
        <v>65.2</v>
      </c>
      <c r="J85" s="13">
        <v>52.8</v>
      </c>
      <c r="K85" s="13">
        <v>47.5</v>
      </c>
      <c r="L85" s="13">
        <v>33.3</v>
      </c>
      <c r="M85" s="13">
        <v>14.2</v>
      </c>
      <c r="N85" s="13"/>
      <c r="O85" s="13">
        <f t="shared" si="44"/>
        <v>40.30833333333333</v>
      </c>
      <c r="P85" s="14"/>
      <c r="Q85" s="13">
        <f t="shared" si="45"/>
        <v>69.8</v>
      </c>
      <c r="R85" s="13">
        <f t="shared" si="46"/>
        <v>11.5</v>
      </c>
      <c r="S85" s="15">
        <f t="shared" si="47"/>
        <v>12</v>
      </c>
      <c r="U85" s="16">
        <f t="shared" si="48"/>
        <v>37.43333333333333</v>
      </c>
      <c r="V85" s="13">
        <f t="shared" si="58"/>
        <v>41.54666666666667</v>
      </c>
      <c r="W85" s="16">
        <f t="shared" si="49"/>
        <v>65.86666666666667</v>
      </c>
      <c r="X85" s="13">
        <f t="shared" si="59"/>
        <v>65.62</v>
      </c>
      <c r="Y85" s="16">
        <f t="shared" si="50"/>
        <v>44.53333333333333</v>
      </c>
      <c r="Z85" s="13">
        <f t="shared" si="60"/>
        <v>42.986666666666665</v>
      </c>
      <c r="AA85" s="16">
        <f t="shared" si="51"/>
        <v>14.166666666666666</v>
      </c>
      <c r="AB85" s="13">
        <f t="shared" si="61"/>
        <v>11.306666666666668</v>
      </c>
      <c r="AC85" s="13">
        <f t="shared" si="62"/>
        <v>40.64</v>
      </c>
      <c r="AD85" s="13">
        <f t="shared" si="52"/>
        <v>57.03333333333333</v>
      </c>
      <c r="AE85" s="13">
        <f t="shared" si="63"/>
        <v>57.90333333333333</v>
      </c>
      <c r="AF85" s="13">
        <f t="shared" si="53"/>
        <v>24.849999999999998</v>
      </c>
      <c r="AG85" s="13">
        <f t="shared" si="64"/>
        <v>22.476666666666667</v>
      </c>
      <c r="AH85" s="13">
        <f t="shared" si="54"/>
        <v>41.975</v>
      </c>
      <c r="AI85" s="13">
        <f t="shared" si="65"/>
        <v>40.276666666666664</v>
      </c>
      <c r="AK85" s="13">
        <f t="shared" si="55"/>
        <v>33.483333333333334</v>
      </c>
      <c r="AL85" s="13">
        <f t="shared" si="56"/>
        <v>47.13333333333333</v>
      </c>
      <c r="AM85" s="13">
        <f t="shared" si="57"/>
        <v>41.7</v>
      </c>
      <c r="AN85" s="6"/>
      <c r="BA85"/>
      <c r="BB85"/>
      <c r="BC85"/>
      <c r="BD85"/>
      <c r="BH85"/>
      <c r="BJ85"/>
    </row>
    <row r="86" spans="1:62" ht="12.75">
      <c r="A86">
        <v>1976</v>
      </c>
      <c r="B86" s="13">
        <v>6.1</v>
      </c>
      <c r="C86" s="13">
        <v>22.2</v>
      </c>
      <c r="D86" s="13">
        <v>25.8</v>
      </c>
      <c r="E86" s="13">
        <v>45.2</v>
      </c>
      <c r="F86" s="13">
        <v>52.6</v>
      </c>
      <c r="G86" s="13">
        <v>65.7</v>
      </c>
      <c r="H86" s="13">
        <v>69.1</v>
      </c>
      <c r="I86" s="13">
        <v>66.5</v>
      </c>
      <c r="J86" s="13">
        <v>55.5</v>
      </c>
      <c r="K86" s="13">
        <v>39.3</v>
      </c>
      <c r="L86" s="13">
        <v>22.5</v>
      </c>
      <c r="M86" s="13">
        <v>4.5</v>
      </c>
      <c r="N86" s="13"/>
      <c r="O86" s="13">
        <f t="shared" si="44"/>
        <v>39.583333333333336</v>
      </c>
      <c r="P86" s="14"/>
      <c r="Q86" s="13">
        <f t="shared" si="45"/>
        <v>69.1</v>
      </c>
      <c r="R86" s="13">
        <f t="shared" si="46"/>
        <v>4.5</v>
      </c>
      <c r="S86" s="15">
        <f t="shared" si="47"/>
        <v>12</v>
      </c>
      <c r="U86" s="16">
        <f t="shared" si="48"/>
        <v>41.199999999999996</v>
      </c>
      <c r="V86" s="13">
        <f t="shared" si="58"/>
        <v>41.22666666666667</v>
      </c>
      <c r="W86" s="16">
        <f t="shared" si="49"/>
        <v>67.10000000000001</v>
      </c>
      <c r="X86" s="13">
        <f t="shared" si="59"/>
        <v>65.28666666666666</v>
      </c>
      <c r="Y86" s="16">
        <f t="shared" si="50"/>
        <v>39.1</v>
      </c>
      <c r="Z86" s="13">
        <f t="shared" si="60"/>
        <v>42.739999999999995</v>
      </c>
      <c r="AA86" s="16">
        <f t="shared" si="51"/>
        <v>6.300000000000001</v>
      </c>
      <c r="AB86" s="13">
        <f t="shared" si="61"/>
        <v>9.873333333333333</v>
      </c>
      <c r="AC86" s="13">
        <f t="shared" si="62"/>
        <v>40.07</v>
      </c>
      <c r="AD86" s="13">
        <f t="shared" si="52"/>
        <v>59.1</v>
      </c>
      <c r="AE86" s="13">
        <f t="shared" si="63"/>
        <v>58.07666666666667</v>
      </c>
      <c r="AF86" s="13">
        <f t="shared" si="53"/>
        <v>19.083333333333332</v>
      </c>
      <c r="AG86" s="13">
        <f t="shared" si="64"/>
        <v>21.476666666666667</v>
      </c>
      <c r="AH86" s="13">
        <f t="shared" si="54"/>
        <v>39.4</v>
      </c>
      <c r="AI86" s="13">
        <f t="shared" si="65"/>
        <v>39.778333333333336</v>
      </c>
      <c r="AK86" s="13">
        <f t="shared" si="55"/>
        <v>36.26666666666667</v>
      </c>
      <c r="AL86" s="13">
        <f t="shared" si="56"/>
        <v>42.9</v>
      </c>
      <c r="AM86" s="13">
        <f t="shared" si="57"/>
        <v>39.825</v>
      </c>
      <c r="AN86" s="6"/>
      <c r="BA86"/>
      <c r="BB86"/>
      <c r="BC86"/>
      <c r="BD86"/>
      <c r="BH86"/>
      <c r="BJ86"/>
    </row>
    <row r="87" spans="1:62" ht="12.75">
      <c r="A87">
        <v>1977</v>
      </c>
      <c r="B87" s="13">
        <v>-2.4</v>
      </c>
      <c r="C87" s="13">
        <v>16.8</v>
      </c>
      <c r="D87" s="13">
        <v>33.8</v>
      </c>
      <c r="E87" s="13">
        <v>47.6</v>
      </c>
      <c r="F87" s="13">
        <v>62</v>
      </c>
      <c r="G87" s="13">
        <v>62.7</v>
      </c>
      <c r="H87" s="13">
        <v>69.3</v>
      </c>
      <c r="I87" s="13">
        <v>60.9</v>
      </c>
      <c r="J87" s="13">
        <v>55.8</v>
      </c>
      <c r="K87" s="13">
        <v>44.5</v>
      </c>
      <c r="L87" s="13">
        <v>29.2</v>
      </c>
      <c r="M87" s="13">
        <v>13.1</v>
      </c>
      <c r="N87" s="13"/>
      <c r="O87" s="13">
        <f t="shared" si="44"/>
        <v>41.108333333333334</v>
      </c>
      <c r="P87" s="14"/>
      <c r="Q87" s="13">
        <f t="shared" si="45"/>
        <v>69.3</v>
      </c>
      <c r="R87" s="13">
        <f t="shared" si="46"/>
        <v>-2.4</v>
      </c>
      <c r="S87" s="15">
        <f t="shared" si="47"/>
        <v>12</v>
      </c>
      <c r="U87" s="16">
        <f t="shared" si="48"/>
        <v>47.800000000000004</v>
      </c>
      <c r="V87" s="13">
        <f t="shared" si="58"/>
        <v>40.86666666666667</v>
      </c>
      <c r="W87" s="16">
        <f t="shared" si="49"/>
        <v>64.3</v>
      </c>
      <c r="X87" s="13">
        <f t="shared" si="59"/>
        <v>65.18</v>
      </c>
      <c r="Y87" s="16">
        <f t="shared" si="50"/>
        <v>43.166666666666664</v>
      </c>
      <c r="Z87" s="13">
        <f t="shared" si="60"/>
        <v>42.81333333333333</v>
      </c>
      <c r="AA87" s="16">
        <f t="shared" si="51"/>
        <v>8.566666666666668</v>
      </c>
      <c r="AB87" s="13">
        <f t="shared" si="61"/>
        <v>9.52</v>
      </c>
      <c r="AC87" s="13">
        <f t="shared" si="62"/>
        <v>39.681666666666665</v>
      </c>
      <c r="AD87" s="13">
        <f t="shared" si="52"/>
        <v>59.71666666666667</v>
      </c>
      <c r="AE87" s="13">
        <f t="shared" si="63"/>
        <v>58.080000000000005</v>
      </c>
      <c r="AF87" s="13">
        <f t="shared" si="53"/>
        <v>20.766666666666666</v>
      </c>
      <c r="AG87" s="13">
        <f t="shared" si="64"/>
        <v>21.16333333333333</v>
      </c>
      <c r="AH87" s="13">
        <f t="shared" si="54"/>
        <v>39.608333333333334</v>
      </c>
      <c r="AI87" s="13">
        <f t="shared" si="65"/>
        <v>39.80333333333333</v>
      </c>
      <c r="AK87" s="13">
        <f t="shared" si="55"/>
        <v>36.75</v>
      </c>
      <c r="AL87" s="13">
        <f t="shared" si="56"/>
        <v>45.46666666666667</v>
      </c>
      <c r="AM87" s="13">
        <f t="shared" si="57"/>
        <v>39.116666666666674</v>
      </c>
      <c r="AN87" s="6"/>
      <c r="BA87"/>
      <c r="BB87"/>
      <c r="BC87"/>
      <c r="BD87"/>
      <c r="BH87"/>
      <c r="BJ87"/>
    </row>
    <row r="88" spans="1:62" ht="12.75">
      <c r="A88">
        <v>1978</v>
      </c>
      <c r="B88" s="13">
        <v>4.5</v>
      </c>
      <c r="C88" s="13">
        <v>8.1</v>
      </c>
      <c r="D88" s="13">
        <v>25.2</v>
      </c>
      <c r="E88" s="13">
        <v>40.3</v>
      </c>
      <c r="F88" s="13">
        <v>56.2</v>
      </c>
      <c r="G88" s="13">
        <v>62.3</v>
      </c>
      <c r="H88" s="13">
        <v>66</v>
      </c>
      <c r="I88" s="13">
        <v>65.8</v>
      </c>
      <c r="J88" s="13">
        <v>60.1</v>
      </c>
      <c r="K88" s="13">
        <v>45.2</v>
      </c>
      <c r="L88" s="13">
        <v>27.3</v>
      </c>
      <c r="M88" s="13">
        <v>9.6</v>
      </c>
      <c r="N88" s="13"/>
      <c r="O88" s="13">
        <f t="shared" si="44"/>
        <v>39.216666666666676</v>
      </c>
      <c r="P88" s="14"/>
      <c r="Q88" s="13">
        <f t="shared" si="45"/>
        <v>66</v>
      </c>
      <c r="R88" s="13">
        <f t="shared" si="46"/>
        <v>4.5</v>
      </c>
      <c r="S88" s="15">
        <f t="shared" si="47"/>
        <v>12</v>
      </c>
      <c r="U88" s="16">
        <f t="shared" si="48"/>
        <v>40.56666666666667</v>
      </c>
      <c r="V88" s="13">
        <f t="shared" si="58"/>
        <v>41.6</v>
      </c>
      <c r="W88" s="16">
        <f t="shared" si="49"/>
        <v>64.7</v>
      </c>
      <c r="X88" s="13">
        <f t="shared" si="59"/>
        <v>65.14666666666668</v>
      </c>
      <c r="Y88" s="16">
        <f t="shared" si="50"/>
        <v>44.20000000000001</v>
      </c>
      <c r="Z88" s="13">
        <f t="shared" si="60"/>
        <v>42.36</v>
      </c>
      <c r="AA88" s="16">
        <f t="shared" si="51"/>
        <v>4.666666666666667</v>
      </c>
      <c r="AB88" s="13">
        <f t="shared" si="61"/>
        <v>9.760000000000002</v>
      </c>
      <c r="AC88" s="13">
        <f t="shared" si="62"/>
        <v>39.65333333333333</v>
      </c>
      <c r="AD88" s="13">
        <f t="shared" si="52"/>
        <v>58.45000000000001</v>
      </c>
      <c r="AE88" s="13">
        <f t="shared" si="63"/>
        <v>58.44333333333334</v>
      </c>
      <c r="AF88" s="13">
        <f t="shared" si="53"/>
        <v>18.583333333333332</v>
      </c>
      <c r="AG88" s="13">
        <f t="shared" si="64"/>
        <v>21.169999999999995</v>
      </c>
      <c r="AH88" s="13">
        <f t="shared" si="54"/>
        <v>37.34166666666666</v>
      </c>
      <c r="AI88" s="13">
        <f t="shared" si="65"/>
        <v>39.67166666666667</v>
      </c>
      <c r="AK88" s="13">
        <f t="shared" si="55"/>
        <v>32.76666666666667</v>
      </c>
      <c r="AL88" s="13">
        <f t="shared" si="56"/>
        <v>45.66666666666668</v>
      </c>
      <c r="AM88" s="13">
        <f t="shared" si="57"/>
        <v>37.62500000000001</v>
      </c>
      <c r="AN88" s="6"/>
      <c r="BA88"/>
      <c r="BB88"/>
      <c r="BC88"/>
      <c r="BD88"/>
      <c r="BH88"/>
      <c r="BJ88"/>
    </row>
    <row r="89" spans="1:62" ht="12.75">
      <c r="A89">
        <v>1979</v>
      </c>
      <c r="B89" s="13">
        <v>-1.4</v>
      </c>
      <c r="C89" s="13">
        <v>5.8</v>
      </c>
      <c r="D89" s="13">
        <v>25</v>
      </c>
      <c r="E89" s="13">
        <v>37.9</v>
      </c>
      <c r="F89" s="13">
        <v>49.1</v>
      </c>
      <c r="G89" s="13">
        <v>61.1</v>
      </c>
      <c r="H89" s="13">
        <v>67.2</v>
      </c>
      <c r="I89" s="13">
        <v>63.5</v>
      </c>
      <c r="J89" s="13">
        <v>57.8</v>
      </c>
      <c r="K89" s="13">
        <v>42.5</v>
      </c>
      <c r="L89" s="13">
        <v>28.9</v>
      </c>
      <c r="M89" s="13">
        <v>20.9</v>
      </c>
      <c r="N89" s="13"/>
      <c r="O89" s="13">
        <f t="shared" si="44"/>
        <v>38.19166666666666</v>
      </c>
      <c r="P89" s="14"/>
      <c r="Q89" s="13">
        <f t="shared" si="45"/>
        <v>67.2</v>
      </c>
      <c r="R89" s="13">
        <f t="shared" si="46"/>
        <v>-1.4</v>
      </c>
      <c r="S89" s="15">
        <f t="shared" si="47"/>
        <v>12</v>
      </c>
      <c r="U89" s="16">
        <f t="shared" si="48"/>
        <v>37.333333333333336</v>
      </c>
      <c r="V89" s="13">
        <f t="shared" si="58"/>
        <v>41.81333333333334</v>
      </c>
      <c r="W89" s="16">
        <f t="shared" si="49"/>
        <v>63.93333333333334</v>
      </c>
      <c r="X89" s="13">
        <f t="shared" si="59"/>
        <v>64.78</v>
      </c>
      <c r="Y89" s="16">
        <f t="shared" si="50"/>
        <v>43.06666666666666</v>
      </c>
      <c r="Z89" s="13">
        <f t="shared" si="60"/>
        <v>43.35333333333333</v>
      </c>
      <c r="AA89" s="16">
        <f t="shared" si="51"/>
        <v>13.9</v>
      </c>
      <c r="AB89" s="13">
        <f t="shared" si="61"/>
        <v>10.206666666666667</v>
      </c>
      <c r="AC89" s="13">
        <f t="shared" si="62"/>
        <v>40.108333333333334</v>
      </c>
      <c r="AD89" s="13">
        <f t="shared" si="52"/>
        <v>56.1</v>
      </c>
      <c r="AE89" s="13">
        <f t="shared" si="63"/>
        <v>58.17333333333333</v>
      </c>
      <c r="AF89" s="13">
        <f t="shared" si="53"/>
        <v>22.533333333333335</v>
      </c>
      <c r="AG89" s="13">
        <f t="shared" si="64"/>
        <v>21.59333333333333</v>
      </c>
      <c r="AH89" s="13">
        <f t="shared" si="54"/>
        <v>40.69166666666667</v>
      </c>
      <c r="AI89" s="13">
        <f t="shared" si="65"/>
        <v>39.596666666666664</v>
      </c>
      <c r="AK89" s="13">
        <f t="shared" si="55"/>
        <v>29.583333333333332</v>
      </c>
      <c r="AL89" s="13">
        <f t="shared" si="56"/>
        <v>46.79999999999999</v>
      </c>
      <c r="AM89" s="13">
        <f t="shared" si="57"/>
        <v>40.59166666666666</v>
      </c>
      <c r="AN89" s="6"/>
      <c r="BA89"/>
      <c r="BB89"/>
      <c r="BC89"/>
      <c r="BD89"/>
      <c r="BH89"/>
      <c r="BJ89"/>
    </row>
    <row r="90" spans="1:62" ht="12.75">
      <c r="A90">
        <v>1980</v>
      </c>
      <c r="B90" s="13">
        <v>9.3</v>
      </c>
      <c r="C90" s="13">
        <v>11.5</v>
      </c>
      <c r="D90" s="13">
        <v>22.1</v>
      </c>
      <c r="E90" s="13">
        <v>44</v>
      </c>
      <c r="F90" s="13">
        <v>57.2</v>
      </c>
      <c r="G90" s="13">
        <v>62.2</v>
      </c>
      <c r="H90" s="13">
        <v>69</v>
      </c>
      <c r="I90" s="13">
        <v>65.9</v>
      </c>
      <c r="J90" s="13">
        <v>54.8</v>
      </c>
      <c r="K90" s="13">
        <v>40.8</v>
      </c>
      <c r="L90" s="13">
        <v>31.2</v>
      </c>
      <c r="M90" s="13">
        <v>14</v>
      </c>
      <c r="N90" s="13"/>
      <c r="O90" s="13">
        <f t="shared" si="44"/>
        <v>40.16666666666667</v>
      </c>
      <c r="P90" s="14"/>
      <c r="Q90" s="13">
        <f t="shared" si="45"/>
        <v>69</v>
      </c>
      <c r="R90" s="13">
        <f t="shared" si="46"/>
        <v>9.3</v>
      </c>
      <c r="S90" s="15">
        <f t="shared" si="47"/>
        <v>12</v>
      </c>
      <c r="U90" s="16">
        <f t="shared" si="48"/>
        <v>41.1</v>
      </c>
      <c r="V90" s="13">
        <f t="shared" si="58"/>
        <v>40.260000000000005</v>
      </c>
      <c r="W90" s="16">
        <f t="shared" si="49"/>
        <v>65.7</v>
      </c>
      <c r="X90" s="13">
        <f t="shared" si="59"/>
        <v>64.59333333333333</v>
      </c>
      <c r="Y90" s="16">
        <f t="shared" si="50"/>
        <v>42.266666666666666</v>
      </c>
      <c r="Z90" s="13">
        <f t="shared" si="60"/>
        <v>43.32666666666667</v>
      </c>
      <c r="AA90" s="16">
        <f t="shared" si="51"/>
        <v>15.366666666666665</v>
      </c>
      <c r="AB90" s="13">
        <f t="shared" si="61"/>
        <v>12.473333333333333</v>
      </c>
      <c r="AC90" s="13">
        <f t="shared" si="62"/>
        <v>39.736666666666665</v>
      </c>
      <c r="AD90" s="13">
        <f t="shared" si="52"/>
        <v>58.85</v>
      </c>
      <c r="AE90" s="13">
        <f t="shared" si="63"/>
        <v>57.6</v>
      </c>
      <c r="AF90" s="13">
        <f t="shared" si="53"/>
        <v>24.88333333333333</v>
      </c>
      <c r="AG90" s="13">
        <f t="shared" si="64"/>
        <v>22.886666666666667</v>
      </c>
      <c r="AH90" s="13">
        <f t="shared" si="54"/>
        <v>41.31666666666666</v>
      </c>
      <c r="AI90" s="13">
        <f t="shared" si="65"/>
        <v>40.2</v>
      </c>
      <c r="AK90" s="13">
        <f t="shared" si="55"/>
        <v>34.38333333333333</v>
      </c>
      <c r="AL90" s="13">
        <f t="shared" si="56"/>
        <v>45.949999999999996</v>
      </c>
      <c r="AM90" s="13">
        <f t="shared" si="57"/>
        <v>41.416666666666664</v>
      </c>
      <c r="AN90" s="6"/>
      <c r="BA90"/>
      <c r="BB90"/>
      <c r="BC90"/>
      <c r="BD90"/>
      <c r="BH90"/>
      <c r="BJ90"/>
    </row>
    <row r="91" spans="1:62" ht="12.75">
      <c r="A91">
        <v>1981</v>
      </c>
      <c r="B91" s="13">
        <v>13.2</v>
      </c>
      <c r="C91" s="13">
        <v>18.9</v>
      </c>
      <c r="D91" s="13">
        <v>31.2</v>
      </c>
      <c r="E91" s="13">
        <v>43.5</v>
      </c>
      <c r="F91" s="13">
        <v>52.1</v>
      </c>
      <c r="G91" s="13">
        <v>62.4</v>
      </c>
      <c r="H91" s="13">
        <v>67.4</v>
      </c>
      <c r="I91" s="13">
        <v>66</v>
      </c>
      <c r="J91" s="13">
        <v>55.1</v>
      </c>
      <c r="K91" s="13">
        <v>42.2</v>
      </c>
      <c r="L91" s="13">
        <v>34.9</v>
      </c>
      <c r="M91" s="13">
        <v>15.4</v>
      </c>
      <c r="N91" s="13"/>
      <c r="O91" s="13">
        <f t="shared" si="44"/>
        <v>41.858333333333334</v>
      </c>
      <c r="P91" s="14"/>
      <c r="Q91" s="13">
        <f t="shared" si="45"/>
        <v>67.4</v>
      </c>
      <c r="R91" s="13">
        <f t="shared" si="46"/>
        <v>13.2</v>
      </c>
      <c r="S91" s="15">
        <f t="shared" si="47"/>
        <v>12</v>
      </c>
      <c r="U91" s="16">
        <f t="shared" si="48"/>
        <v>42.26666666666667</v>
      </c>
      <c r="V91" s="13">
        <f t="shared" si="58"/>
        <v>39.940000000000005</v>
      </c>
      <c r="W91" s="16">
        <f t="shared" si="49"/>
        <v>65.26666666666667</v>
      </c>
      <c r="X91" s="13">
        <f t="shared" si="59"/>
        <v>65.21333333333334</v>
      </c>
      <c r="Y91" s="16">
        <f t="shared" si="50"/>
        <v>44.06666666666667</v>
      </c>
      <c r="Z91" s="13">
        <f t="shared" si="60"/>
        <v>43.42666666666666</v>
      </c>
      <c r="AA91" s="16">
        <f t="shared" si="51"/>
        <v>8.533333333333333</v>
      </c>
      <c r="AB91" s="13">
        <f t="shared" si="61"/>
        <v>13.886666666666667</v>
      </c>
      <c r="AC91" s="13">
        <f t="shared" si="62"/>
        <v>40.141666666666666</v>
      </c>
      <c r="AD91" s="13">
        <f t="shared" si="52"/>
        <v>57.75</v>
      </c>
      <c r="AE91" s="13">
        <f t="shared" si="63"/>
        <v>57.513333333333335</v>
      </c>
      <c r="AF91" s="13">
        <f t="shared" si="53"/>
        <v>21.2</v>
      </c>
      <c r="AG91" s="13">
        <f t="shared" si="64"/>
        <v>23.61</v>
      </c>
      <c r="AH91" s="13">
        <f t="shared" si="54"/>
        <v>39.025</v>
      </c>
      <c r="AI91" s="13">
        <f t="shared" si="65"/>
        <v>40.74666666666667</v>
      </c>
      <c r="AK91" s="13">
        <f t="shared" si="55"/>
        <v>36.88333333333333</v>
      </c>
      <c r="AL91" s="13">
        <f t="shared" si="56"/>
        <v>46.83333333333332</v>
      </c>
      <c r="AM91" s="13">
        <f t="shared" si="57"/>
        <v>39.08333333333333</v>
      </c>
      <c r="AN91" s="6"/>
      <c r="BA91"/>
      <c r="BB91"/>
      <c r="BC91"/>
      <c r="BD91"/>
      <c r="BH91"/>
      <c r="BJ91"/>
    </row>
    <row r="92" spans="1:62" ht="12.75">
      <c r="A92">
        <v>1982</v>
      </c>
      <c r="B92" s="13">
        <v>-1.3</v>
      </c>
      <c r="C92" s="13">
        <v>11.5</v>
      </c>
      <c r="D92" s="13">
        <v>24.5</v>
      </c>
      <c r="E92" s="13">
        <v>38.1</v>
      </c>
      <c r="F92" s="13">
        <v>57.5</v>
      </c>
      <c r="G92" s="13">
        <v>57.7</v>
      </c>
      <c r="H92" s="13">
        <v>68.7</v>
      </c>
      <c r="I92" s="13">
        <v>63.7</v>
      </c>
      <c r="J92" s="13">
        <v>55.4</v>
      </c>
      <c r="K92" s="13">
        <v>46.4</v>
      </c>
      <c r="L92" s="13">
        <v>27.3</v>
      </c>
      <c r="M92" s="13">
        <v>21.5</v>
      </c>
      <c r="N92" s="13"/>
      <c r="O92" s="13">
        <f t="shared" si="44"/>
        <v>39.24999999999999</v>
      </c>
      <c r="P92" s="14"/>
      <c r="Q92" s="13">
        <f t="shared" si="45"/>
        <v>68.7</v>
      </c>
      <c r="R92" s="13">
        <f t="shared" si="46"/>
        <v>-1.3</v>
      </c>
      <c r="S92" s="15">
        <f t="shared" si="47"/>
        <v>12</v>
      </c>
      <c r="U92" s="16">
        <f t="shared" si="48"/>
        <v>40.03333333333333</v>
      </c>
      <c r="V92" s="13">
        <f t="shared" si="58"/>
        <v>40.24</v>
      </c>
      <c r="W92" s="16">
        <f t="shared" si="49"/>
        <v>63.366666666666674</v>
      </c>
      <c r="X92" s="13">
        <f t="shared" si="59"/>
        <v>65.73333333333333</v>
      </c>
      <c r="Y92" s="16">
        <f t="shared" si="50"/>
        <v>43.03333333333333</v>
      </c>
      <c r="Z92" s="13">
        <f t="shared" si="60"/>
        <v>43.54666666666667</v>
      </c>
      <c r="AA92" s="16">
        <f t="shared" si="51"/>
        <v>19.9</v>
      </c>
      <c r="AB92" s="13">
        <f t="shared" si="61"/>
        <v>13.433333333333332</v>
      </c>
      <c r="AC92" s="13">
        <f t="shared" si="62"/>
        <v>40.76166666666667</v>
      </c>
      <c r="AD92" s="13">
        <f t="shared" si="52"/>
        <v>56.849999999999994</v>
      </c>
      <c r="AE92" s="13">
        <f t="shared" si="63"/>
        <v>57.88333333333334</v>
      </c>
      <c r="AF92" s="13">
        <f t="shared" si="53"/>
        <v>27.233333333333334</v>
      </c>
      <c r="AG92" s="13">
        <f t="shared" si="64"/>
        <v>23.93333333333333</v>
      </c>
      <c r="AH92" s="13">
        <f t="shared" si="54"/>
        <v>42.62499999999999</v>
      </c>
      <c r="AI92" s="13">
        <f t="shared" si="65"/>
        <v>40.78000000000001</v>
      </c>
      <c r="AK92" s="13">
        <f t="shared" si="55"/>
        <v>31.333333333333332</v>
      </c>
      <c r="AL92" s="13">
        <f t="shared" si="56"/>
        <v>47.166666666666664</v>
      </c>
      <c r="AM92" s="13">
        <f t="shared" si="57"/>
        <v>41.70833333333333</v>
      </c>
      <c r="AN92" s="6"/>
      <c r="BA92"/>
      <c r="BB92"/>
      <c r="BC92"/>
      <c r="BD92"/>
      <c r="BH92"/>
      <c r="BJ92"/>
    </row>
    <row r="93" spans="1:62" ht="12.75">
      <c r="A93">
        <v>1983</v>
      </c>
      <c r="B93" s="13">
        <v>14.8</v>
      </c>
      <c r="C93" s="13">
        <v>23.4</v>
      </c>
      <c r="D93" s="13">
        <v>30</v>
      </c>
      <c r="E93" s="13">
        <v>37.8</v>
      </c>
      <c r="F93" s="13">
        <v>49.1</v>
      </c>
      <c r="G93" s="13">
        <v>62.4</v>
      </c>
      <c r="H93" s="13">
        <v>71.1</v>
      </c>
      <c r="I93" s="13">
        <v>69.9</v>
      </c>
      <c r="J93" s="13">
        <v>57.8</v>
      </c>
      <c r="K93" s="13">
        <v>45.1</v>
      </c>
      <c r="L93" s="13">
        <v>31.2</v>
      </c>
      <c r="M93" s="13">
        <v>2.3</v>
      </c>
      <c r="N93" s="13"/>
      <c r="O93" s="13">
        <f t="shared" si="44"/>
        <v>41.24166666666667</v>
      </c>
      <c r="P93" s="14"/>
      <c r="Q93" s="13">
        <f t="shared" si="45"/>
        <v>71.1</v>
      </c>
      <c r="R93" s="13">
        <f t="shared" si="46"/>
        <v>2.3</v>
      </c>
      <c r="S93" s="15">
        <f t="shared" si="47"/>
        <v>12</v>
      </c>
      <c r="U93" s="16">
        <f t="shared" si="48"/>
        <v>38.96666666666667</v>
      </c>
      <c r="V93" s="13">
        <f t="shared" si="58"/>
        <v>41.04666666666667</v>
      </c>
      <c r="W93" s="16">
        <f t="shared" si="49"/>
        <v>67.8</v>
      </c>
      <c r="X93" s="13">
        <f t="shared" si="59"/>
        <v>65.07333333333334</v>
      </c>
      <c r="Y93" s="16">
        <f t="shared" si="50"/>
        <v>44.699999999999996</v>
      </c>
      <c r="Z93" s="13">
        <f t="shared" si="60"/>
        <v>43.17333333333333</v>
      </c>
      <c r="AA93" s="16">
        <f t="shared" si="51"/>
        <v>11.733333333333334</v>
      </c>
      <c r="AB93" s="13">
        <f t="shared" si="61"/>
        <v>12.286666666666665</v>
      </c>
      <c r="AC93" s="13">
        <f t="shared" si="62"/>
        <v>40.516666666666666</v>
      </c>
      <c r="AD93" s="13">
        <f t="shared" si="52"/>
        <v>58.01666666666667</v>
      </c>
      <c r="AE93" s="13">
        <f t="shared" si="63"/>
        <v>57.626666666666665</v>
      </c>
      <c r="AF93" s="13">
        <f t="shared" si="53"/>
        <v>22.2</v>
      </c>
      <c r="AG93" s="13">
        <f t="shared" si="64"/>
        <v>23.12333333333333</v>
      </c>
      <c r="AH93" s="13">
        <f t="shared" si="54"/>
        <v>40.075</v>
      </c>
      <c r="AI93" s="13">
        <f t="shared" si="65"/>
        <v>40.45166666666667</v>
      </c>
      <c r="AK93" s="13">
        <f t="shared" si="55"/>
        <v>36.25</v>
      </c>
      <c r="AL93" s="13">
        <f t="shared" si="56"/>
        <v>46.23333333333334</v>
      </c>
      <c r="AM93" s="13">
        <f t="shared" si="57"/>
        <v>40.91666666666667</v>
      </c>
      <c r="AN93" s="6"/>
      <c r="BA93"/>
      <c r="BB93"/>
      <c r="BC93"/>
      <c r="BD93"/>
      <c r="BH93"/>
      <c r="BJ93"/>
    </row>
    <row r="94" spans="1:62" ht="12.75">
      <c r="A94">
        <v>1984</v>
      </c>
      <c r="B94" s="13">
        <v>8.1</v>
      </c>
      <c r="C94" s="13">
        <v>24.8</v>
      </c>
      <c r="D94" s="13">
        <v>21.7</v>
      </c>
      <c r="E94" s="13">
        <v>43.7</v>
      </c>
      <c r="F94" s="13">
        <v>51.1</v>
      </c>
      <c r="G94" s="13">
        <v>64.2</v>
      </c>
      <c r="H94" s="13">
        <v>66.9</v>
      </c>
      <c r="I94" s="13">
        <v>68.5</v>
      </c>
      <c r="J94" s="13">
        <v>53.3</v>
      </c>
      <c r="K94" s="13">
        <v>48.1</v>
      </c>
      <c r="L94" s="13">
        <v>29.6</v>
      </c>
      <c r="M94" s="13">
        <v>15.5</v>
      </c>
      <c r="N94" s="13"/>
      <c r="O94" s="13">
        <f t="shared" si="44"/>
        <v>41.29166666666667</v>
      </c>
      <c r="P94" s="14"/>
      <c r="Q94" s="13">
        <f t="shared" si="45"/>
        <v>68.5</v>
      </c>
      <c r="R94" s="13">
        <f t="shared" si="46"/>
        <v>8.1</v>
      </c>
      <c r="S94" s="15">
        <f t="shared" si="47"/>
        <v>12</v>
      </c>
      <c r="U94" s="16">
        <f t="shared" si="48"/>
        <v>38.833333333333336</v>
      </c>
      <c r="V94" s="13">
        <f t="shared" si="58"/>
        <v>41.373333333333335</v>
      </c>
      <c r="W94" s="16">
        <f t="shared" si="49"/>
        <v>66.53333333333335</v>
      </c>
      <c r="X94" s="13">
        <f t="shared" si="59"/>
        <v>64.93333333333334</v>
      </c>
      <c r="Y94" s="16">
        <f t="shared" si="50"/>
        <v>43.666666666666664</v>
      </c>
      <c r="Z94" s="13">
        <f t="shared" si="60"/>
        <v>42.766666666666666</v>
      </c>
      <c r="AA94" s="16">
        <f t="shared" si="51"/>
        <v>11.633333333333333</v>
      </c>
      <c r="AB94" s="13">
        <f t="shared" si="61"/>
        <v>14.74</v>
      </c>
      <c r="AC94" s="13">
        <f t="shared" si="62"/>
        <v>40.40833333333333</v>
      </c>
      <c r="AD94" s="13">
        <f t="shared" si="52"/>
        <v>57.949999999999996</v>
      </c>
      <c r="AE94" s="13">
        <f t="shared" si="63"/>
        <v>57.779999999999994</v>
      </c>
      <c r="AF94" s="13">
        <f t="shared" si="53"/>
        <v>24.149999999999995</v>
      </c>
      <c r="AG94" s="13">
        <f t="shared" si="64"/>
        <v>24.449999999999996</v>
      </c>
      <c r="AH94" s="13">
        <f t="shared" si="54"/>
        <v>40.858333333333334</v>
      </c>
      <c r="AI94" s="13">
        <f t="shared" si="65"/>
        <v>41.526666666666664</v>
      </c>
      <c r="AK94" s="13">
        <f t="shared" si="55"/>
        <v>35.6</v>
      </c>
      <c r="AL94" s="13">
        <f t="shared" si="56"/>
        <v>46.98333333333333</v>
      </c>
      <c r="AM94" s="13">
        <f t="shared" si="57"/>
        <v>41.3</v>
      </c>
      <c r="AN94" s="6"/>
      <c r="BA94"/>
      <c r="BB94"/>
      <c r="BC94"/>
      <c r="BD94"/>
      <c r="BH94"/>
      <c r="BJ94"/>
    </row>
    <row r="95" spans="1:62" ht="12.75">
      <c r="A95">
        <v>1985</v>
      </c>
      <c r="B95" s="13">
        <v>7.8</v>
      </c>
      <c r="C95" s="13">
        <v>11.6</v>
      </c>
      <c r="D95" s="13">
        <v>32.3</v>
      </c>
      <c r="E95" s="13">
        <v>46</v>
      </c>
      <c r="F95" s="13">
        <v>57.1</v>
      </c>
      <c r="G95" s="13">
        <v>58.9</v>
      </c>
      <c r="H95" s="13">
        <v>66.3</v>
      </c>
      <c r="I95" s="13">
        <v>62</v>
      </c>
      <c r="J95" s="13">
        <v>55.1</v>
      </c>
      <c r="K95" s="13">
        <v>43.8</v>
      </c>
      <c r="L95" s="13">
        <v>22.3</v>
      </c>
      <c r="M95" s="13">
        <v>4.1</v>
      </c>
      <c r="N95" s="13"/>
      <c r="O95" s="13">
        <f t="shared" si="44"/>
        <v>38.94166666666667</v>
      </c>
      <c r="P95" s="14"/>
      <c r="Q95" s="13">
        <f t="shared" si="45"/>
        <v>66.3</v>
      </c>
      <c r="R95" s="13">
        <f t="shared" si="46"/>
        <v>4.1</v>
      </c>
      <c r="S95" s="15">
        <f t="shared" si="47"/>
        <v>12</v>
      </c>
      <c r="U95" s="16">
        <f t="shared" si="48"/>
        <v>45.13333333333333</v>
      </c>
      <c r="V95" s="13">
        <f t="shared" si="58"/>
        <v>42.67333333333333</v>
      </c>
      <c r="W95" s="16">
        <f t="shared" si="49"/>
        <v>62.4</v>
      </c>
      <c r="X95" s="13">
        <f t="shared" si="59"/>
        <v>65.74666666666667</v>
      </c>
      <c r="Y95" s="16">
        <f t="shared" si="50"/>
        <v>40.4</v>
      </c>
      <c r="Z95" s="13">
        <f t="shared" si="60"/>
        <v>42.913333333333334</v>
      </c>
      <c r="AA95" s="16">
        <f t="shared" si="51"/>
        <v>9.633333333333333</v>
      </c>
      <c r="AB95" s="13">
        <f t="shared" si="61"/>
        <v>13.186666666666667</v>
      </c>
      <c r="AC95" s="13">
        <f t="shared" si="62"/>
        <v>41.52166666666666</v>
      </c>
      <c r="AD95" s="13">
        <f t="shared" si="52"/>
        <v>57.56666666666667</v>
      </c>
      <c r="AE95" s="13">
        <f t="shared" si="63"/>
        <v>58.60333333333333</v>
      </c>
      <c r="AF95" s="13">
        <f t="shared" si="53"/>
        <v>20.833333333333332</v>
      </c>
      <c r="AG95" s="13">
        <f t="shared" si="64"/>
        <v>23.586666666666666</v>
      </c>
      <c r="AH95" s="13">
        <f t="shared" si="54"/>
        <v>39.675000000000004</v>
      </c>
      <c r="AI95" s="13">
        <f t="shared" si="65"/>
        <v>41.403333333333336</v>
      </c>
      <c r="AK95" s="13">
        <f t="shared" si="55"/>
        <v>35.61666666666667</v>
      </c>
      <c r="AL95" s="13">
        <f t="shared" si="56"/>
        <v>42.266666666666666</v>
      </c>
      <c r="AM95" s="13">
        <f t="shared" si="57"/>
        <v>39.40833333333333</v>
      </c>
      <c r="AN95" s="6"/>
      <c r="BA95"/>
      <c r="BB95"/>
      <c r="BC95"/>
      <c r="BD95"/>
      <c r="BH95"/>
      <c r="BJ95"/>
    </row>
    <row r="96" spans="1:62" ht="12.75">
      <c r="A96">
        <v>1986</v>
      </c>
      <c r="B96" s="13">
        <v>12.7</v>
      </c>
      <c r="C96" s="13">
        <v>12.1</v>
      </c>
      <c r="D96" s="13">
        <v>30</v>
      </c>
      <c r="E96" s="13">
        <v>46.1</v>
      </c>
      <c r="F96" s="13">
        <v>55.6</v>
      </c>
      <c r="G96" s="13">
        <v>62.8</v>
      </c>
      <c r="H96" s="13">
        <v>68.6</v>
      </c>
      <c r="I96" s="13">
        <v>62.3</v>
      </c>
      <c r="J96" s="13">
        <v>55.7</v>
      </c>
      <c r="K96" s="13">
        <v>44.7</v>
      </c>
      <c r="L96" s="13">
        <v>25.7</v>
      </c>
      <c r="M96" s="13">
        <v>19.5</v>
      </c>
      <c r="N96" s="13"/>
      <c r="O96" s="13">
        <f t="shared" si="44"/>
        <v>41.31666666666666</v>
      </c>
      <c r="P96" s="14"/>
      <c r="Q96" s="13">
        <f t="shared" si="45"/>
        <v>68.6</v>
      </c>
      <c r="R96" s="13">
        <f t="shared" si="46"/>
        <v>12.1</v>
      </c>
      <c r="S96" s="15">
        <f t="shared" si="47"/>
        <v>12</v>
      </c>
      <c r="U96" s="16">
        <f t="shared" si="48"/>
        <v>43.9</v>
      </c>
      <c r="V96" s="13">
        <f t="shared" si="58"/>
        <v>43.5</v>
      </c>
      <c r="W96" s="16">
        <f t="shared" si="49"/>
        <v>64.56666666666666</v>
      </c>
      <c r="X96" s="13">
        <f t="shared" si="59"/>
        <v>66.05333333333333</v>
      </c>
      <c r="Y96" s="16">
        <f t="shared" si="50"/>
        <v>42.03333333333334</v>
      </c>
      <c r="Z96" s="13">
        <f t="shared" si="60"/>
        <v>42.473333333333336</v>
      </c>
      <c r="AA96" s="16">
        <f t="shared" si="51"/>
        <v>20.8</v>
      </c>
      <c r="AB96" s="13">
        <f t="shared" si="61"/>
        <v>13.26</v>
      </c>
      <c r="AC96" s="13">
        <f t="shared" si="62"/>
        <v>41.513333333333335</v>
      </c>
      <c r="AD96" s="13">
        <f t="shared" si="52"/>
        <v>58.51666666666666</v>
      </c>
      <c r="AE96" s="13">
        <f t="shared" si="63"/>
        <v>59.220000000000006</v>
      </c>
      <c r="AF96" s="13">
        <f t="shared" si="53"/>
        <v>27.833333333333332</v>
      </c>
      <c r="AG96" s="13">
        <f t="shared" si="64"/>
        <v>23.42</v>
      </c>
      <c r="AH96" s="13">
        <f t="shared" si="54"/>
        <v>44.4</v>
      </c>
      <c r="AI96" s="13">
        <f t="shared" si="65"/>
        <v>41.30833333333333</v>
      </c>
      <c r="AK96" s="13">
        <f t="shared" si="55"/>
        <v>36.550000000000004</v>
      </c>
      <c r="AL96" s="13">
        <f t="shared" si="56"/>
        <v>46.08333333333332</v>
      </c>
      <c r="AM96" s="13">
        <f t="shared" si="57"/>
        <v>43.80833333333332</v>
      </c>
      <c r="AN96" s="6"/>
      <c r="BA96"/>
      <c r="BB96"/>
      <c r="BC96"/>
      <c r="BD96"/>
      <c r="BH96"/>
      <c r="BJ96"/>
    </row>
    <row r="97" spans="1:62" ht="12.75">
      <c r="A97">
        <v>1987</v>
      </c>
      <c r="B97" s="13">
        <v>16.9</v>
      </c>
      <c r="C97" s="13">
        <v>26</v>
      </c>
      <c r="D97" s="13">
        <v>34.2</v>
      </c>
      <c r="E97" s="13">
        <v>48.2</v>
      </c>
      <c r="F97" s="13">
        <v>57.2</v>
      </c>
      <c r="G97" s="13">
        <v>66.7</v>
      </c>
      <c r="H97" s="13">
        <v>70.8</v>
      </c>
      <c r="I97" s="13">
        <v>64.8</v>
      </c>
      <c r="J97" s="13">
        <v>58.1</v>
      </c>
      <c r="K97" s="13">
        <v>39.6</v>
      </c>
      <c r="L97" s="13">
        <v>33.6</v>
      </c>
      <c r="M97" s="13">
        <v>21.7</v>
      </c>
      <c r="N97" s="13"/>
      <c r="O97" s="13">
        <f t="shared" si="44"/>
        <v>44.81666666666667</v>
      </c>
      <c r="P97" s="14"/>
      <c r="Q97" s="13">
        <f t="shared" si="45"/>
        <v>70.8</v>
      </c>
      <c r="R97" s="13">
        <f t="shared" si="46"/>
        <v>16.9</v>
      </c>
      <c r="S97" s="15">
        <f t="shared" si="47"/>
        <v>12</v>
      </c>
      <c r="U97" s="16">
        <f t="shared" si="48"/>
        <v>46.53333333333334</v>
      </c>
      <c r="V97" s="13">
        <f t="shared" si="58"/>
        <v>43.379999999999995</v>
      </c>
      <c r="W97" s="16">
        <f t="shared" si="49"/>
        <v>67.43333333333334</v>
      </c>
      <c r="X97" s="13">
        <f t="shared" si="59"/>
        <v>65.9</v>
      </c>
      <c r="Y97" s="16">
        <f t="shared" si="50"/>
        <v>43.76666666666667</v>
      </c>
      <c r="Z97" s="13">
        <f t="shared" si="60"/>
        <v>42.226666666666674</v>
      </c>
      <c r="AA97" s="16">
        <f t="shared" si="51"/>
        <v>12.133333333333333</v>
      </c>
      <c r="AB97" s="13">
        <f t="shared" si="61"/>
        <v>13.753333333333334</v>
      </c>
      <c r="AC97" s="13">
        <f t="shared" si="62"/>
        <v>41.01833333333333</v>
      </c>
      <c r="AD97" s="13">
        <f t="shared" si="52"/>
        <v>60.966666666666676</v>
      </c>
      <c r="AE97" s="13">
        <f t="shared" si="63"/>
        <v>59.19666666666667</v>
      </c>
      <c r="AF97" s="13">
        <f t="shared" si="53"/>
        <v>22.916666666666668</v>
      </c>
      <c r="AG97" s="13">
        <f t="shared" si="64"/>
        <v>23.380000000000003</v>
      </c>
      <c r="AH97" s="13">
        <f t="shared" si="54"/>
        <v>42.00833333333333</v>
      </c>
      <c r="AI97" s="13">
        <f t="shared" si="65"/>
        <v>41.35333333333334</v>
      </c>
      <c r="AK97" s="13">
        <f t="shared" si="55"/>
        <v>41.53333333333333</v>
      </c>
      <c r="AL97" s="13">
        <f t="shared" si="56"/>
        <v>48.099999999999994</v>
      </c>
      <c r="AM97" s="13">
        <f t="shared" si="57"/>
        <v>41.633333333333326</v>
      </c>
      <c r="AN97" s="6"/>
      <c r="BA97"/>
      <c r="BB97"/>
      <c r="BC97"/>
      <c r="BD97"/>
      <c r="BH97"/>
      <c r="BJ97"/>
    </row>
    <row r="98" spans="1:62" ht="12.75">
      <c r="A98">
        <v>1988</v>
      </c>
      <c r="B98" s="13">
        <v>6.3</v>
      </c>
      <c r="C98" s="13">
        <v>8.4</v>
      </c>
      <c r="D98" s="13">
        <v>27.9</v>
      </c>
      <c r="E98" s="13">
        <v>42.4</v>
      </c>
      <c r="F98" s="13">
        <v>59</v>
      </c>
      <c r="G98" s="13">
        <v>67</v>
      </c>
      <c r="H98" s="13">
        <v>72.2</v>
      </c>
      <c r="I98" s="13">
        <v>68.8</v>
      </c>
      <c r="J98" s="13">
        <v>57.2</v>
      </c>
      <c r="K98" s="13">
        <v>39.7</v>
      </c>
      <c r="L98" s="13">
        <v>30.6</v>
      </c>
      <c r="M98" s="13">
        <v>14.9</v>
      </c>
      <c r="N98" s="13"/>
      <c r="O98" s="13">
        <f t="shared" si="44"/>
        <v>41.199999999999996</v>
      </c>
      <c r="P98" s="14"/>
      <c r="Q98" s="13">
        <f t="shared" si="45"/>
        <v>72.2</v>
      </c>
      <c r="R98" s="13">
        <f t="shared" si="46"/>
        <v>6.3</v>
      </c>
      <c r="S98" s="15">
        <f t="shared" si="47"/>
        <v>12</v>
      </c>
      <c r="U98" s="16">
        <f t="shared" si="48"/>
        <v>43.1</v>
      </c>
      <c r="V98" s="13">
        <f t="shared" si="58"/>
        <v>42.67333333333333</v>
      </c>
      <c r="W98" s="16">
        <f t="shared" si="49"/>
        <v>69.33333333333333</v>
      </c>
      <c r="X98" s="13">
        <f t="shared" si="59"/>
        <v>66.53333333333333</v>
      </c>
      <c r="Y98" s="16">
        <f t="shared" si="50"/>
        <v>42.5</v>
      </c>
      <c r="Z98" s="13">
        <f t="shared" si="60"/>
        <v>43.2</v>
      </c>
      <c r="AA98" s="16">
        <f t="shared" si="51"/>
        <v>12.1</v>
      </c>
      <c r="AB98" s="13">
        <f t="shared" si="61"/>
        <v>14.64</v>
      </c>
      <c r="AC98" s="13">
        <f t="shared" si="62"/>
        <v>41.721666666666664</v>
      </c>
      <c r="AD98" s="13">
        <f t="shared" si="52"/>
        <v>61.1</v>
      </c>
      <c r="AE98" s="13">
        <f t="shared" si="63"/>
        <v>59.32666666666667</v>
      </c>
      <c r="AF98" s="13">
        <f t="shared" si="53"/>
        <v>21.36666666666667</v>
      </c>
      <c r="AG98" s="13">
        <f t="shared" si="64"/>
        <v>24.18</v>
      </c>
      <c r="AH98" s="13">
        <f t="shared" si="54"/>
        <v>39.6</v>
      </c>
      <c r="AI98" s="13">
        <f t="shared" si="65"/>
        <v>41.86666666666667</v>
      </c>
      <c r="AK98" s="13">
        <f t="shared" si="55"/>
        <v>35.166666666666664</v>
      </c>
      <c r="AL98" s="13">
        <f t="shared" si="56"/>
        <v>47.23333333333333</v>
      </c>
      <c r="AM98" s="13">
        <f t="shared" si="57"/>
        <v>40.06666666666666</v>
      </c>
      <c r="AN98" s="6"/>
      <c r="BA98"/>
      <c r="BB98"/>
      <c r="BC98"/>
      <c r="BD98"/>
      <c r="BH98"/>
      <c r="BJ98"/>
    </row>
    <row r="99" spans="1:62" ht="12.75">
      <c r="A99">
        <v>1989</v>
      </c>
      <c r="B99" s="13">
        <v>16</v>
      </c>
      <c r="C99" s="13">
        <v>5.4</v>
      </c>
      <c r="D99" s="13">
        <v>21.6</v>
      </c>
      <c r="E99" s="13">
        <v>39.6</v>
      </c>
      <c r="F99" s="13">
        <v>53.5</v>
      </c>
      <c r="G99" s="13">
        <v>61.3</v>
      </c>
      <c r="H99" s="13">
        <v>69.9</v>
      </c>
      <c r="I99" s="13">
        <v>66.1</v>
      </c>
      <c r="J99" s="13">
        <v>56.6</v>
      </c>
      <c r="K99" s="13">
        <v>45.8</v>
      </c>
      <c r="L99" s="13">
        <v>24.9</v>
      </c>
      <c r="M99" s="13">
        <v>5.1</v>
      </c>
      <c r="N99" s="13"/>
      <c r="O99" s="13">
        <f t="shared" si="44"/>
        <v>38.81666666666667</v>
      </c>
      <c r="P99" s="14"/>
      <c r="Q99" s="13">
        <f t="shared" si="45"/>
        <v>69.9</v>
      </c>
      <c r="R99" s="13">
        <f t="shared" si="46"/>
        <v>5.1</v>
      </c>
      <c r="S99" s="15">
        <f t="shared" si="47"/>
        <v>12</v>
      </c>
      <c r="U99" s="16">
        <f t="shared" si="48"/>
        <v>38.233333333333334</v>
      </c>
      <c r="V99" s="13">
        <f t="shared" si="58"/>
        <v>42.70666666666666</v>
      </c>
      <c r="W99" s="16">
        <f t="shared" si="49"/>
        <v>65.76666666666667</v>
      </c>
      <c r="X99" s="13">
        <f t="shared" si="59"/>
        <v>67</v>
      </c>
      <c r="Y99" s="16">
        <f t="shared" si="50"/>
        <v>42.43333333333334</v>
      </c>
      <c r="Z99" s="13">
        <f t="shared" si="60"/>
        <v>42.77333333333334</v>
      </c>
      <c r="AA99" s="16">
        <f t="shared" si="51"/>
        <v>14.1</v>
      </c>
      <c r="AB99" s="13">
        <f t="shared" si="61"/>
        <v>14.273333333333335</v>
      </c>
      <c r="AC99" s="13">
        <f t="shared" si="62"/>
        <v>41.736666666666665</v>
      </c>
      <c r="AD99" s="13">
        <f t="shared" si="52"/>
        <v>57.833333333333336</v>
      </c>
      <c r="AE99" s="13">
        <f t="shared" si="63"/>
        <v>59.55333333333333</v>
      </c>
      <c r="AF99" s="13">
        <f t="shared" si="53"/>
        <v>23.95</v>
      </c>
      <c r="AG99" s="13">
        <f t="shared" si="64"/>
        <v>23.636666666666663</v>
      </c>
      <c r="AH99" s="13">
        <f t="shared" si="54"/>
        <v>41.083333333333336</v>
      </c>
      <c r="AI99" s="13">
        <f t="shared" si="65"/>
        <v>41.06333333333333</v>
      </c>
      <c r="AK99" s="13">
        <f t="shared" si="55"/>
        <v>32.9</v>
      </c>
      <c r="AL99" s="13">
        <f t="shared" si="56"/>
        <v>44.73333333333333</v>
      </c>
      <c r="AM99" s="13">
        <f t="shared" si="57"/>
        <v>41.21666666666666</v>
      </c>
      <c r="AN99" s="6"/>
      <c r="BA99"/>
      <c r="BB99"/>
      <c r="BC99"/>
      <c r="BD99"/>
      <c r="BH99"/>
      <c r="BJ99"/>
    </row>
    <row r="100" spans="1:62" ht="12.75">
      <c r="A100">
        <v>1990</v>
      </c>
      <c r="B100" s="13">
        <v>20.7</v>
      </c>
      <c r="C100" s="13">
        <v>16.5</v>
      </c>
      <c r="D100" s="13">
        <v>30.7</v>
      </c>
      <c r="E100" s="13">
        <v>43.3</v>
      </c>
      <c r="F100" s="13">
        <v>50.8</v>
      </c>
      <c r="G100" s="13">
        <v>64.2</v>
      </c>
      <c r="H100" s="13">
        <v>66.7</v>
      </c>
      <c r="I100" s="13">
        <v>65.8</v>
      </c>
      <c r="J100" s="13">
        <v>58.5</v>
      </c>
      <c r="K100" s="13">
        <v>43.5</v>
      </c>
      <c r="L100" s="13">
        <v>33.8</v>
      </c>
      <c r="M100" s="13">
        <v>15</v>
      </c>
      <c r="N100" s="13"/>
      <c r="O100" s="13">
        <f t="shared" si="44"/>
        <v>42.458333333333336</v>
      </c>
      <c r="P100" s="14"/>
      <c r="Q100" s="13">
        <f t="shared" si="45"/>
        <v>66.7</v>
      </c>
      <c r="R100" s="13">
        <f t="shared" si="46"/>
        <v>15</v>
      </c>
      <c r="S100" s="15">
        <f t="shared" si="47"/>
        <v>12</v>
      </c>
      <c r="U100" s="16">
        <f t="shared" si="48"/>
        <v>41.6</v>
      </c>
      <c r="V100" s="13">
        <f t="shared" si="58"/>
        <v>41.64666666666667</v>
      </c>
      <c r="W100" s="16">
        <f t="shared" si="49"/>
        <v>65.56666666666666</v>
      </c>
      <c r="X100" s="13">
        <f t="shared" si="59"/>
        <v>65.76666666666667</v>
      </c>
      <c r="Y100" s="16">
        <f t="shared" si="50"/>
        <v>45.26666666666667</v>
      </c>
      <c r="Z100" s="13">
        <f t="shared" si="60"/>
        <v>42.513333333333335</v>
      </c>
      <c r="AA100" s="16">
        <f t="shared" si="51"/>
        <v>14.066666666666668</v>
      </c>
      <c r="AB100" s="13">
        <f t="shared" si="61"/>
        <v>14.780000000000001</v>
      </c>
      <c r="AC100" s="13">
        <f t="shared" si="62"/>
        <v>40.986666666666665</v>
      </c>
      <c r="AD100" s="13">
        <f t="shared" si="52"/>
        <v>58.21666666666667</v>
      </c>
      <c r="AE100" s="13">
        <f t="shared" si="63"/>
        <v>58.489999999999995</v>
      </c>
      <c r="AF100" s="13">
        <f t="shared" si="53"/>
        <v>24.833333333333332</v>
      </c>
      <c r="AG100" s="13">
        <f t="shared" si="64"/>
        <v>23.826666666666668</v>
      </c>
      <c r="AH100" s="13">
        <f t="shared" si="54"/>
        <v>42.24166666666667</v>
      </c>
      <c r="AI100" s="13">
        <f t="shared" si="65"/>
        <v>40.61666666666667</v>
      </c>
      <c r="AK100" s="13">
        <f t="shared" si="55"/>
        <v>37.699999999999996</v>
      </c>
      <c r="AL100" s="13">
        <f t="shared" si="56"/>
        <v>47.21666666666667</v>
      </c>
      <c r="AM100" s="13">
        <f t="shared" si="57"/>
        <v>42.43333333333334</v>
      </c>
      <c r="AN100" s="6"/>
      <c r="BA100"/>
      <c r="BB100"/>
      <c r="BC100"/>
      <c r="BD100"/>
      <c r="BH100"/>
      <c r="BJ100"/>
    </row>
    <row r="101" spans="1:62" ht="12.75">
      <c r="A101">
        <v>1991</v>
      </c>
      <c r="B101" s="13">
        <v>7.6</v>
      </c>
      <c r="C101" s="13">
        <v>19.6</v>
      </c>
      <c r="D101" s="13">
        <v>29.5</v>
      </c>
      <c r="E101" s="13">
        <v>45</v>
      </c>
      <c r="F101" s="13">
        <v>57.7</v>
      </c>
      <c r="G101" s="13">
        <v>66.5</v>
      </c>
      <c r="H101" s="13">
        <v>66.8</v>
      </c>
      <c r="I101" s="13">
        <v>67.4</v>
      </c>
      <c r="J101" s="13">
        <v>54.5</v>
      </c>
      <c r="K101" s="13">
        <v>42.8</v>
      </c>
      <c r="L101" s="13">
        <v>22.4</v>
      </c>
      <c r="M101" s="13">
        <v>16.9</v>
      </c>
      <c r="N101" s="13"/>
      <c r="O101" s="13">
        <f aca="true" t="shared" si="66" ref="O101:O111">IF(S101&gt;11,AVERAGE(B101:M101),"")</f>
        <v>41.391666666666666</v>
      </c>
      <c r="P101" s="14"/>
      <c r="Q101" s="13">
        <f aca="true" t="shared" si="67" ref="Q101:Q111">MAX(B101:M101)</f>
        <v>67.4</v>
      </c>
      <c r="R101" s="13">
        <f aca="true" t="shared" si="68" ref="R101:R111">MIN(B101:M101)</f>
        <v>7.6</v>
      </c>
      <c r="S101" s="15">
        <f aca="true" t="shared" si="69" ref="S101:S111">COUNT(B101:M101)</f>
        <v>12</v>
      </c>
      <c r="U101" s="16">
        <f aca="true" t="shared" si="70" ref="U101:U111">IF(COUNT(D101:F101)&gt;2,AVERAGE(D101:F101),"")</f>
        <v>44.06666666666666</v>
      </c>
      <c r="V101" s="13">
        <f t="shared" si="58"/>
        <v>40.906666666666666</v>
      </c>
      <c r="W101" s="16">
        <f aca="true" t="shared" si="71" ref="W101:W111">IF(COUNT(G101:I101)&gt;2,AVERAGE(G101:I101),"")</f>
        <v>66.9</v>
      </c>
      <c r="X101" s="13">
        <f t="shared" si="59"/>
        <v>64.72</v>
      </c>
      <c r="Y101" s="16">
        <f aca="true" t="shared" si="72" ref="Y101:Y111">IF(COUNT(J101:L101)&gt;2,AVERAGE(J101:L101),"")</f>
        <v>39.9</v>
      </c>
      <c r="Z101" s="13">
        <f t="shared" si="60"/>
        <v>41.95333333333333</v>
      </c>
      <c r="AA101" s="16">
        <f aca="true" t="shared" si="73" ref="AA101:AA111">IF(COUNT(M101,B102:C102)&gt;2,AVERAGE(M101,B102:C102),"")</f>
        <v>18.966666666666665</v>
      </c>
      <c r="AB101" s="13">
        <f t="shared" si="61"/>
        <v>14.139999999999997</v>
      </c>
      <c r="AC101" s="13">
        <f t="shared" si="62"/>
        <v>40.64833333333333</v>
      </c>
      <c r="AD101" s="13">
        <f aca="true" t="shared" si="74" ref="AD101:AD111">IF(COUNT(E101:J101)&gt;5,AVERAGE(E101:J101),"")</f>
        <v>59.65</v>
      </c>
      <c r="AE101" s="13">
        <f t="shared" si="63"/>
        <v>57.40666666666667</v>
      </c>
      <c r="AF101" s="13">
        <f aca="true" t="shared" si="75" ref="AF101:AF111">IF(COUNT(K101:M101,B102:D102)&gt;5,AVERAGE(K101:M101,B102:D102),"")</f>
        <v>25.116666666666664</v>
      </c>
      <c r="AG101" s="13">
        <f t="shared" si="64"/>
        <v>23.740000000000002</v>
      </c>
      <c r="AH101" s="13">
        <f aca="true" t="shared" si="76" ref="AH101:AH111">IF(COUNT(K101:M101,B102:J102)&gt;5,AVERAGE(K101:M101,B102:J102),"")</f>
        <v>40.38333333333333</v>
      </c>
      <c r="AI101" s="13">
        <f t="shared" si="65"/>
        <v>40.62166666666667</v>
      </c>
      <c r="AK101" s="13">
        <f aca="true" t="shared" si="77" ref="AK101:AK111">IF(COUNT(B101:G101)&gt;5,AVERAGE(B101:G101),"")</f>
        <v>37.65</v>
      </c>
      <c r="AL101" s="13">
        <f aca="true" t="shared" si="78" ref="AL101:AL111">IF(COUNT(H101:M101)&gt;5,AVERAGE(H101:M101),"")</f>
        <v>45.13333333333333</v>
      </c>
      <c r="AM101" s="13">
        <f aca="true" t="shared" si="79" ref="AM101:AM111">IF(COUNT(AL101,AK102)=2,AVERAGE(AL101,AK102),"")</f>
        <v>41.25</v>
      </c>
      <c r="AN101" s="6"/>
      <c r="BA101"/>
      <c r="BB101"/>
      <c r="BC101"/>
      <c r="BD101"/>
      <c r="BH101"/>
      <c r="BJ101"/>
    </row>
    <row r="102" spans="1:62" ht="12.75">
      <c r="A102">
        <v>1992</v>
      </c>
      <c r="B102" s="13">
        <v>17</v>
      </c>
      <c r="C102" s="13">
        <v>23</v>
      </c>
      <c r="D102" s="13">
        <v>28.6</v>
      </c>
      <c r="E102" s="13">
        <v>38.9</v>
      </c>
      <c r="F102" s="13">
        <v>56.2</v>
      </c>
      <c r="G102" s="13">
        <v>60.5</v>
      </c>
      <c r="H102" s="13">
        <v>61.6</v>
      </c>
      <c r="I102" s="13">
        <v>61.7</v>
      </c>
      <c r="J102" s="13">
        <v>55</v>
      </c>
      <c r="K102" s="13">
        <v>43.5</v>
      </c>
      <c r="L102" s="13">
        <v>28.9</v>
      </c>
      <c r="M102" s="13">
        <v>17.9</v>
      </c>
      <c r="N102" s="13"/>
      <c r="O102" s="13">
        <f t="shared" si="66"/>
        <v>41.06666666666666</v>
      </c>
      <c r="P102" s="14"/>
      <c r="Q102" s="13">
        <f t="shared" si="67"/>
        <v>61.7</v>
      </c>
      <c r="R102" s="13">
        <f t="shared" si="68"/>
        <v>17</v>
      </c>
      <c r="S102" s="15">
        <f t="shared" si="69"/>
        <v>12</v>
      </c>
      <c r="U102" s="16">
        <f t="shared" si="70"/>
        <v>41.233333333333334</v>
      </c>
      <c r="V102" s="13">
        <f t="shared" si="58"/>
        <v>41.666666666666664</v>
      </c>
      <c r="W102" s="16">
        <f t="shared" si="71"/>
        <v>61.26666666666667</v>
      </c>
      <c r="X102" s="13">
        <f t="shared" si="59"/>
        <v>64.52000000000001</v>
      </c>
      <c r="Y102" s="16">
        <f t="shared" si="72"/>
        <v>42.46666666666667</v>
      </c>
      <c r="Z102" s="13">
        <f t="shared" si="60"/>
        <v>42.93333333333334</v>
      </c>
      <c r="AA102" s="16">
        <f t="shared" si="73"/>
        <v>14.666666666666666</v>
      </c>
      <c r="AB102" s="13">
        <f t="shared" si="61"/>
        <v>14.65333333333333</v>
      </c>
      <c r="AC102" s="13">
        <f t="shared" si="62"/>
        <v>41.09499999999999</v>
      </c>
      <c r="AD102" s="13">
        <f t="shared" si="74"/>
        <v>55.65</v>
      </c>
      <c r="AE102" s="13">
        <f t="shared" si="63"/>
        <v>57.503333333333345</v>
      </c>
      <c r="AF102" s="13">
        <f t="shared" si="75"/>
        <v>23.86666666666667</v>
      </c>
      <c r="AG102" s="13">
        <f t="shared" si="64"/>
        <v>24.35</v>
      </c>
      <c r="AH102" s="13">
        <f t="shared" si="76"/>
        <v>39.775</v>
      </c>
      <c r="AI102" s="13">
        <f t="shared" si="65"/>
        <v>40.906666666666666</v>
      </c>
      <c r="AK102" s="13">
        <f t="shared" si="77"/>
        <v>37.36666666666667</v>
      </c>
      <c r="AL102" s="13">
        <f t="shared" si="78"/>
        <v>44.76666666666667</v>
      </c>
      <c r="AM102" s="13">
        <f t="shared" si="79"/>
        <v>39.375</v>
      </c>
      <c r="AN102" s="6"/>
      <c r="BA102"/>
      <c r="BB102"/>
      <c r="BC102"/>
      <c r="BD102"/>
      <c r="BH102"/>
      <c r="BJ102"/>
    </row>
    <row r="103" spans="1:62" ht="12.75">
      <c r="A103">
        <v>1993</v>
      </c>
      <c r="B103" s="13">
        <v>11.3</v>
      </c>
      <c r="C103" s="13">
        <v>14.8</v>
      </c>
      <c r="D103" s="13">
        <v>26.8</v>
      </c>
      <c r="E103" s="13">
        <v>38.6</v>
      </c>
      <c r="F103" s="13">
        <v>52.8</v>
      </c>
      <c r="G103" s="13">
        <v>59.6</v>
      </c>
      <c r="H103" s="13">
        <v>66.2</v>
      </c>
      <c r="I103" s="13">
        <v>66.5</v>
      </c>
      <c r="J103" s="13">
        <v>50.4</v>
      </c>
      <c r="K103" s="13">
        <v>41.8</v>
      </c>
      <c r="L103" s="13">
        <v>26.9</v>
      </c>
      <c r="M103" s="13">
        <v>18.4</v>
      </c>
      <c r="N103" s="13"/>
      <c r="O103" s="13">
        <f t="shared" si="66"/>
        <v>39.50833333333333</v>
      </c>
      <c r="P103" s="14"/>
      <c r="Q103" s="13">
        <f t="shared" si="67"/>
        <v>66.5</v>
      </c>
      <c r="R103" s="13">
        <f t="shared" si="68"/>
        <v>11.3</v>
      </c>
      <c r="S103" s="15">
        <f t="shared" si="69"/>
        <v>12</v>
      </c>
      <c r="U103" s="16">
        <f t="shared" si="70"/>
        <v>39.4</v>
      </c>
      <c r="V103" s="13">
        <f aca="true" t="shared" si="80" ref="V103:V111">IF(COUNT(U101:U105)&gt;4,AVERAGE(U101:U105),"")</f>
        <v>41.239999999999995</v>
      </c>
      <c r="W103" s="16">
        <f t="shared" si="71"/>
        <v>64.10000000000001</v>
      </c>
      <c r="X103" s="13">
        <f aca="true" t="shared" si="81" ref="X103:X111">IF(COUNT(W101:W105)&gt;4,AVERAGE(W101:W105),"")</f>
        <v>65.03333333333333</v>
      </c>
      <c r="Y103" s="16">
        <f t="shared" si="72"/>
        <v>39.699999999999996</v>
      </c>
      <c r="Z103" s="13">
        <f aca="true" t="shared" si="82" ref="Z103:Z111">IF(COUNT(Y101:Y105)&gt;4,AVERAGE(Y101:Y105),"")</f>
        <v>42.019999999999996</v>
      </c>
      <c r="AA103" s="16">
        <f t="shared" si="73"/>
        <v>8.899999999999999</v>
      </c>
      <c r="AB103" s="13">
        <f aca="true" t="shared" si="83" ref="AB103:AB111">IF(COUNT(AA101:AA105)&gt;4,AVERAGE(AA101:AA105),"")</f>
        <v>13.853333333333333</v>
      </c>
      <c r="AC103" s="13">
        <f aca="true" t="shared" si="84" ref="AC103:AC111">IF(COUNT(O101:O105)&gt;4,AVERAGE(O101:O105),"")</f>
        <v>40.70666666666666</v>
      </c>
      <c r="AD103" s="13">
        <f t="shared" si="74"/>
        <v>55.68333333333333</v>
      </c>
      <c r="AE103" s="13">
        <f aca="true" t="shared" si="85" ref="AE103:AE111">IF(COUNT(AD101:AD105)&gt;4,AVERAGE(AD101:AD105),"")</f>
        <v>57.46333333333333</v>
      </c>
      <c r="AF103" s="13">
        <f t="shared" si="75"/>
        <v>20.933333333333334</v>
      </c>
      <c r="AG103" s="13">
        <f aca="true" t="shared" si="86" ref="AG103:AG111">IF(COUNT(AF101:AF105)&gt;4,AVERAGE(AF101:AF105),"")</f>
        <v>23.293333333333333</v>
      </c>
      <c r="AH103" s="13">
        <f t="shared" si="76"/>
        <v>39.62499999999999</v>
      </c>
      <c r="AI103" s="13">
        <f aca="true" t="shared" si="87" ref="AI103:AI111">IF(COUNT(AH101:AH105)&gt;4,AVERAGE(AH101:AH105),"")</f>
        <v>40.06333333333333</v>
      </c>
      <c r="AK103" s="13">
        <f t="shared" si="77"/>
        <v>33.983333333333334</v>
      </c>
      <c r="AL103" s="13">
        <f t="shared" si="78"/>
        <v>45.03333333333333</v>
      </c>
      <c r="AM103" s="13">
        <f t="shared" si="79"/>
        <v>39.125</v>
      </c>
      <c r="AN103" s="6"/>
      <c r="BA103"/>
      <c r="BB103"/>
      <c r="BC103"/>
      <c r="BD103"/>
      <c r="BH103"/>
      <c r="BJ103"/>
    </row>
    <row r="104" spans="1:62" ht="12.75">
      <c r="A104">
        <v>1994</v>
      </c>
      <c r="B104" s="13">
        <v>-0.3</v>
      </c>
      <c r="C104" s="13">
        <v>8.6</v>
      </c>
      <c r="D104" s="13">
        <v>30.2</v>
      </c>
      <c r="E104" s="13">
        <v>41.1</v>
      </c>
      <c r="F104" s="13">
        <v>54.8</v>
      </c>
      <c r="G104" s="13">
        <v>64.9</v>
      </c>
      <c r="H104" s="13">
        <v>65.9</v>
      </c>
      <c r="I104" s="13">
        <v>63.5</v>
      </c>
      <c r="J104" s="13">
        <v>59.7</v>
      </c>
      <c r="K104" s="13">
        <v>48</v>
      </c>
      <c r="L104" s="13">
        <v>34.3</v>
      </c>
      <c r="M104" s="13">
        <v>21.9</v>
      </c>
      <c r="N104" s="13"/>
      <c r="O104" s="13">
        <f t="shared" si="66"/>
        <v>41.05</v>
      </c>
      <c r="P104" s="14"/>
      <c r="Q104" s="13">
        <f t="shared" si="67"/>
        <v>65.9</v>
      </c>
      <c r="R104" s="13">
        <f t="shared" si="68"/>
        <v>-0.3</v>
      </c>
      <c r="S104" s="15">
        <f t="shared" si="69"/>
        <v>12</v>
      </c>
      <c r="U104" s="16">
        <f t="shared" si="70"/>
        <v>42.03333333333333</v>
      </c>
      <c r="V104" s="13">
        <f t="shared" si="80"/>
        <v>39.593333333333334</v>
      </c>
      <c r="W104" s="16">
        <f t="shared" si="71"/>
        <v>64.76666666666667</v>
      </c>
      <c r="X104" s="13">
        <f t="shared" si="81"/>
        <v>64.59333333333333</v>
      </c>
      <c r="Y104" s="16">
        <f t="shared" si="72"/>
        <v>47.333333333333336</v>
      </c>
      <c r="Z104" s="13">
        <f t="shared" si="82"/>
        <v>42.413333333333334</v>
      </c>
      <c r="AA104" s="16">
        <f t="shared" si="73"/>
        <v>16.666666666666664</v>
      </c>
      <c r="AB104" s="13">
        <f t="shared" si="83"/>
        <v>12.646666666666665</v>
      </c>
      <c r="AC104" s="13">
        <f t="shared" si="84"/>
        <v>40.05166666666666</v>
      </c>
      <c r="AD104" s="13">
        <f t="shared" si="74"/>
        <v>58.31666666666667</v>
      </c>
      <c r="AE104" s="13">
        <f t="shared" si="85"/>
        <v>56.833333333333336</v>
      </c>
      <c r="AF104" s="13">
        <f t="shared" si="75"/>
        <v>26.999999999999996</v>
      </c>
      <c r="AG104" s="13">
        <f t="shared" si="86"/>
        <v>22.706666666666667</v>
      </c>
      <c r="AH104" s="13">
        <f t="shared" si="76"/>
        <v>42.508333333333326</v>
      </c>
      <c r="AI104" s="13">
        <f t="shared" si="87"/>
        <v>39.883333333333326</v>
      </c>
      <c r="AK104" s="13">
        <f t="shared" si="77"/>
        <v>33.21666666666666</v>
      </c>
      <c r="AL104" s="13">
        <f t="shared" si="78"/>
        <v>48.88333333333333</v>
      </c>
      <c r="AM104" s="13">
        <f t="shared" si="79"/>
        <v>42.225</v>
      </c>
      <c r="AN104" s="6"/>
      <c r="BA104"/>
      <c r="BB104"/>
      <c r="BC104"/>
      <c r="BD104"/>
      <c r="BH104"/>
      <c r="BJ104"/>
    </row>
    <row r="105" spans="1:62" ht="12.75">
      <c r="A105">
        <v>1995</v>
      </c>
      <c r="B105" s="13">
        <v>14.2</v>
      </c>
      <c r="C105" s="13">
        <v>13.9</v>
      </c>
      <c r="D105" s="13">
        <v>29.7</v>
      </c>
      <c r="E105" s="13">
        <v>36.1</v>
      </c>
      <c r="F105" s="13">
        <v>52.6</v>
      </c>
      <c r="G105" s="13">
        <v>66.9</v>
      </c>
      <c r="H105" s="13">
        <v>68.1</v>
      </c>
      <c r="I105" s="13">
        <v>69.4</v>
      </c>
      <c r="J105" s="13">
        <v>55</v>
      </c>
      <c r="K105" s="13">
        <v>45.2</v>
      </c>
      <c r="L105" s="13">
        <v>21.9</v>
      </c>
      <c r="M105" s="13">
        <v>13.2</v>
      </c>
      <c r="N105" s="13"/>
      <c r="O105" s="13">
        <f t="shared" si="66"/>
        <v>40.51666666666666</v>
      </c>
      <c r="P105" s="14"/>
      <c r="Q105" s="13">
        <f t="shared" si="67"/>
        <v>69.4</v>
      </c>
      <c r="R105" s="13">
        <f t="shared" si="68"/>
        <v>13.2</v>
      </c>
      <c r="S105" s="15">
        <f t="shared" si="69"/>
        <v>12</v>
      </c>
      <c r="U105" s="16">
        <f t="shared" si="70"/>
        <v>39.46666666666667</v>
      </c>
      <c r="V105" s="13">
        <f t="shared" si="80"/>
        <v>38.94666666666667</v>
      </c>
      <c r="W105" s="16">
        <f t="shared" si="71"/>
        <v>68.13333333333334</v>
      </c>
      <c r="X105" s="13">
        <f t="shared" si="81"/>
        <v>65.3</v>
      </c>
      <c r="Y105" s="16">
        <f t="shared" si="72"/>
        <v>40.699999999999996</v>
      </c>
      <c r="Z105" s="13">
        <f t="shared" si="82"/>
        <v>42.693333333333335</v>
      </c>
      <c r="AA105" s="16">
        <f t="shared" si="73"/>
        <v>10.066666666666665</v>
      </c>
      <c r="AB105" s="13">
        <f t="shared" si="83"/>
        <v>14.52</v>
      </c>
      <c r="AC105" s="13">
        <f t="shared" si="84"/>
        <v>40.00833333333333</v>
      </c>
      <c r="AD105" s="13">
        <f t="shared" si="74"/>
        <v>58.01666666666667</v>
      </c>
      <c r="AE105" s="13">
        <f t="shared" si="85"/>
        <v>57.06</v>
      </c>
      <c r="AF105" s="13">
        <f t="shared" si="75"/>
        <v>19.55</v>
      </c>
      <c r="AG105" s="13">
        <f t="shared" si="86"/>
        <v>23.75</v>
      </c>
      <c r="AH105" s="13">
        <f t="shared" si="76"/>
        <v>38.025</v>
      </c>
      <c r="AI105" s="13">
        <f t="shared" si="87"/>
        <v>40.92999999999999</v>
      </c>
      <c r="AK105" s="13">
        <f t="shared" si="77"/>
        <v>35.56666666666667</v>
      </c>
      <c r="AL105" s="13">
        <f t="shared" si="78"/>
        <v>45.46666666666666</v>
      </c>
      <c r="AM105" s="13">
        <f t="shared" si="79"/>
        <v>38.391666666666666</v>
      </c>
      <c r="AN105" s="6"/>
      <c r="BA105"/>
      <c r="BB105"/>
      <c r="BC105"/>
      <c r="BD105"/>
      <c r="BH105"/>
      <c r="BJ105"/>
    </row>
    <row r="106" spans="1:62" ht="12.75">
      <c r="A106">
        <v>1996</v>
      </c>
      <c r="B106" s="13">
        <v>4.6</v>
      </c>
      <c r="C106" s="13">
        <v>12.4</v>
      </c>
      <c r="D106" s="13">
        <v>20</v>
      </c>
      <c r="E106" s="13">
        <v>36.7</v>
      </c>
      <c r="F106" s="13">
        <v>50.8</v>
      </c>
      <c r="G106" s="13">
        <v>63.4</v>
      </c>
      <c r="H106" s="13">
        <v>64.6</v>
      </c>
      <c r="I106" s="13">
        <v>66.1</v>
      </c>
      <c r="J106" s="13">
        <v>57.4</v>
      </c>
      <c r="K106" s="13">
        <v>45.2</v>
      </c>
      <c r="L106" s="13">
        <v>23</v>
      </c>
      <c r="M106" s="13">
        <v>13.2</v>
      </c>
      <c r="N106" s="13"/>
      <c r="O106" s="13">
        <f t="shared" si="66"/>
        <v>38.11666666666667</v>
      </c>
      <c r="P106" s="14"/>
      <c r="Q106" s="13">
        <f t="shared" si="67"/>
        <v>66.1</v>
      </c>
      <c r="R106" s="13">
        <f t="shared" si="68"/>
        <v>4.6</v>
      </c>
      <c r="S106" s="15">
        <f t="shared" si="69"/>
        <v>12</v>
      </c>
      <c r="U106" s="16">
        <f t="shared" si="70"/>
        <v>35.833333333333336</v>
      </c>
      <c r="V106" s="13">
        <f t="shared" si="80"/>
        <v>40.093333333333334</v>
      </c>
      <c r="W106" s="16">
        <f t="shared" si="71"/>
        <v>64.7</v>
      </c>
      <c r="X106" s="13">
        <f t="shared" si="81"/>
        <v>65.66666666666667</v>
      </c>
      <c r="Y106" s="16">
        <f t="shared" si="72"/>
        <v>41.86666666666667</v>
      </c>
      <c r="Z106" s="13">
        <f t="shared" si="82"/>
        <v>44.34</v>
      </c>
      <c r="AA106" s="16">
        <f t="shared" si="73"/>
        <v>12.933333333333332</v>
      </c>
      <c r="AB106" s="13">
        <f t="shared" si="83"/>
        <v>16.326666666666664</v>
      </c>
      <c r="AC106" s="13">
        <f t="shared" si="84"/>
        <v>41.20166666666667</v>
      </c>
      <c r="AD106" s="13">
        <f t="shared" si="74"/>
        <v>56.5</v>
      </c>
      <c r="AE106" s="13">
        <f t="shared" si="85"/>
        <v>58.11</v>
      </c>
      <c r="AF106" s="13">
        <f t="shared" si="75"/>
        <v>22.183333333333334</v>
      </c>
      <c r="AG106" s="13">
        <f t="shared" si="86"/>
        <v>25.106666666666666</v>
      </c>
      <c r="AH106" s="13">
        <f t="shared" si="76"/>
        <v>39.48333333333333</v>
      </c>
      <c r="AI106" s="13">
        <f t="shared" si="87"/>
        <v>41.743333333333325</v>
      </c>
      <c r="AK106" s="13">
        <f t="shared" si="77"/>
        <v>31.316666666666666</v>
      </c>
      <c r="AL106" s="13">
        <f t="shared" si="78"/>
        <v>44.916666666666664</v>
      </c>
      <c r="AM106" s="13">
        <f t="shared" si="79"/>
        <v>39.525</v>
      </c>
      <c r="AN106" s="6"/>
      <c r="BA106"/>
      <c r="BB106"/>
      <c r="BC106"/>
      <c r="BD106"/>
      <c r="BH106"/>
      <c r="BJ106"/>
    </row>
    <row r="107" spans="1:62" ht="12.75">
      <c r="A107">
        <v>1997</v>
      </c>
      <c r="B107" s="13">
        <v>8</v>
      </c>
      <c r="C107" s="13">
        <v>17.6</v>
      </c>
      <c r="D107" s="13">
        <v>26.1</v>
      </c>
      <c r="E107" s="13">
        <v>39.5</v>
      </c>
      <c r="F107" s="13">
        <v>48.4</v>
      </c>
      <c r="G107" s="13">
        <v>65.2</v>
      </c>
      <c r="H107" s="13">
        <v>66.5</v>
      </c>
      <c r="I107" s="13">
        <v>62.7</v>
      </c>
      <c r="J107" s="13">
        <v>58.4</v>
      </c>
      <c r="K107" s="13">
        <v>46.3</v>
      </c>
      <c r="L107" s="13">
        <v>26.9</v>
      </c>
      <c r="M107" s="13">
        <v>24.6</v>
      </c>
      <c r="N107" s="13"/>
      <c r="O107" s="13">
        <f t="shared" si="66"/>
        <v>40.85</v>
      </c>
      <c r="P107" s="14"/>
      <c r="Q107" s="13">
        <f t="shared" si="67"/>
        <v>66.5</v>
      </c>
      <c r="R107" s="13">
        <f t="shared" si="68"/>
        <v>8</v>
      </c>
      <c r="S107" s="15">
        <f t="shared" si="69"/>
        <v>12</v>
      </c>
      <c r="U107" s="16">
        <f t="shared" si="70"/>
        <v>38</v>
      </c>
      <c r="V107" s="13">
        <f t="shared" si="80"/>
        <v>40.480000000000004</v>
      </c>
      <c r="W107" s="16">
        <f t="shared" si="71"/>
        <v>64.8</v>
      </c>
      <c r="X107" s="13">
        <f t="shared" si="81"/>
        <v>66.03333333333333</v>
      </c>
      <c r="Y107" s="16">
        <f t="shared" si="72"/>
        <v>43.86666666666667</v>
      </c>
      <c r="Z107" s="13">
        <f t="shared" si="82"/>
        <v>44.08</v>
      </c>
      <c r="AA107" s="16">
        <f t="shared" si="73"/>
        <v>24.03333333333333</v>
      </c>
      <c r="AB107" s="13">
        <f t="shared" si="83"/>
        <v>16.653333333333332</v>
      </c>
      <c r="AC107" s="13">
        <f t="shared" si="84"/>
        <v>41.711666666666666</v>
      </c>
      <c r="AD107" s="13">
        <f t="shared" si="74"/>
        <v>56.78333333333333</v>
      </c>
      <c r="AE107" s="13">
        <f t="shared" si="85"/>
        <v>58.38000000000001</v>
      </c>
      <c r="AF107" s="13">
        <f t="shared" si="75"/>
        <v>29.08333333333333</v>
      </c>
      <c r="AG107" s="13">
        <f t="shared" si="86"/>
        <v>25.46333333333333</v>
      </c>
      <c r="AH107" s="13">
        <f t="shared" si="76"/>
        <v>45.008333333333326</v>
      </c>
      <c r="AI107" s="13">
        <f t="shared" si="87"/>
        <v>41.91166666666666</v>
      </c>
      <c r="AK107" s="13">
        <f t="shared" si="77"/>
        <v>34.13333333333333</v>
      </c>
      <c r="AL107" s="13">
        <f t="shared" si="78"/>
        <v>47.56666666666666</v>
      </c>
      <c r="AM107" s="13">
        <f t="shared" si="79"/>
        <v>44.15</v>
      </c>
      <c r="AN107" s="6"/>
      <c r="BA107"/>
      <c r="BB107"/>
      <c r="BC107"/>
      <c r="BD107"/>
      <c r="BH107"/>
      <c r="BJ107"/>
    </row>
    <row r="108" spans="1:62" ht="12.75">
      <c r="A108">
        <v>1998</v>
      </c>
      <c r="B108" s="13">
        <v>17</v>
      </c>
      <c r="C108" s="13">
        <v>30.5</v>
      </c>
      <c r="D108" s="13">
        <v>29.2</v>
      </c>
      <c r="E108" s="13">
        <v>46.3</v>
      </c>
      <c r="F108" s="13">
        <v>59.9</v>
      </c>
      <c r="G108" s="13">
        <v>61.5</v>
      </c>
      <c r="H108" s="13">
        <v>68.2</v>
      </c>
      <c r="I108" s="13">
        <v>68.1</v>
      </c>
      <c r="J108" s="13">
        <v>61.6</v>
      </c>
      <c r="K108" s="13">
        <v>47.6</v>
      </c>
      <c r="L108" s="13">
        <v>34.6</v>
      </c>
      <c r="M108" s="13">
        <v>21.2</v>
      </c>
      <c r="N108" s="13"/>
      <c r="O108" s="13">
        <f t="shared" si="66"/>
        <v>45.475000000000016</v>
      </c>
      <c r="P108" s="14"/>
      <c r="Q108" s="13">
        <f t="shared" si="67"/>
        <v>68.2</v>
      </c>
      <c r="R108" s="13">
        <f t="shared" si="68"/>
        <v>17</v>
      </c>
      <c r="S108" s="15">
        <f t="shared" si="69"/>
        <v>12</v>
      </c>
      <c r="U108" s="16">
        <f t="shared" si="70"/>
        <v>45.13333333333333</v>
      </c>
      <c r="V108" s="13">
        <f t="shared" si="80"/>
        <v>41.486666666666665</v>
      </c>
      <c r="W108" s="16">
        <f t="shared" si="71"/>
        <v>65.93333333333332</v>
      </c>
      <c r="X108" s="13">
        <f t="shared" si="81"/>
        <v>65.36666666666667</v>
      </c>
      <c r="Y108" s="16">
        <f t="shared" si="72"/>
        <v>47.93333333333334</v>
      </c>
      <c r="Z108" s="13">
        <f t="shared" si="82"/>
        <v>44.96</v>
      </c>
      <c r="AA108" s="16">
        <f t="shared" si="73"/>
        <v>17.933333333333334</v>
      </c>
      <c r="AB108" s="13">
        <f t="shared" si="83"/>
        <v>16.773333333333333</v>
      </c>
      <c r="AC108" s="13">
        <f t="shared" si="84"/>
        <v>41.98833333333334</v>
      </c>
      <c r="AD108" s="13">
        <f t="shared" si="74"/>
        <v>60.93333333333334</v>
      </c>
      <c r="AE108" s="13">
        <f t="shared" si="85"/>
        <v>58.36</v>
      </c>
      <c r="AF108" s="13">
        <f t="shared" si="75"/>
        <v>27.71666666666667</v>
      </c>
      <c r="AG108" s="13">
        <f t="shared" si="86"/>
        <v>26.119999999999997</v>
      </c>
      <c r="AH108" s="13">
        <f t="shared" si="76"/>
        <v>43.69166666666667</v>
      </c>
      <c r="AI108" s="13">
        <f t="shared" si="87"/>
        <v>42.53666666666666</v>
      </c>
      <c r="AK108" s="13">
        <f t="shared" si="77"/>
        <v>40.733333333333334</v>
      </c>
      <c r="AL108" s="13">
        <f t="shared" si="78"/>
        <v>50.21666666666667</v>
      </c>
      <c r="AM108" s="13">
        <f t="shared" si="79"/>
        <v>44.11666666666667</v>
      </c>
      <c r="AN108" s="6"/>
      <c r="BA108"/>
      <c r="BB108"/>
      <c r="BC108"/>
      <c r="BD108"/>
      <c r="BH108"/>
      <c r="BJ108"/>
    </row>
    <row r="109" spans="1:62" ht="12.75">
      <c r="A109">
        <v>1999</v>
      </c>
      <c r="B109" s="13">
        <v>8.9</v>
      </c>
      <c r="C109" s="13">
        <v>23.7</v>
      </c>
      <c r="D109" s="13">
        <v>30.3</v>
      </c>
      <c r="E109" s="13">
        <v>44.8</v>
      </c>
      <c r="F109" s="13">
        <v>56.8</v>
      </c>
      <c r="G109" s="13">
        <v>63.6</v>
      </c>
      <c r="H109" s="13">
        <v>70.9</v>
      </c>
      <c r="I109" s="13">
        <v>65.3</v>
      </c>
      <c r="J109" s="13">
        <v>56.6</v>
      </c>
      <c r="K109" s="13">
        <v>44.1</v>
      </c>
      <c r="L109" s="13">
        <v>37.4</v>
      </c>
      <c r="M109" s="13">
        <v>20.8</v>
      </c>
      <c r="N109" s="13"/>
      <c r="O109" s="13">
        <f t="shared" si="66"/>
        <v>43.6</v>
      </c>
      <c r="P109" s="14"/>
      <c r="Q109" s="13">
        <f t="shared" si="67"/>
        <v>70.9</v>
      </c>
      <c r="R109" s="13">
        <f t="shared" si="68"/>
        <v>8.9</v>
      </c>
      <c r="S109" s="15">
        <f t="shared" si="69"/>
        <v>12</v>
      </c>
      <c r="U109" s="16">
        <f t="shared" si="70"/>
        <v>43.96666666666666</v>
      </c>
      <c r="V109" s="13">
        <f t="shared" si="80"/>
        <v>42.67333333333333</v>
      </c>
      <c r="W109" s="16">
        <f t="shared" si="71"/>
        <v>66.60000000000001</v>
      </c>
      <c r="X109" s="13">
        <f t="shared" si="81"/>
        <v>65.83333333333333</v>
      </c>
      <c r="Y109" s="16">
        <f t="shared" si="72"/>
        <v>46.03333333333333</v>
      </c>
      <c r="Z109" s="13">
        <f t="shared" si="82"/>
        <v>46.08</v>
      </c>
      <c r="AA109" s="16">
        <f t="shared" si="73"/>
        <v>18.3</v>
      </c>
      <c r="AB109" s="13">
        <f t="shared" si="83"/>
        <v>18.806666666666665</v>
      </c>
      <c r="AC109" s="13">
        <f t="shared" si="84"/>
        <v>43.03333333333334</v>
      </c>
      <c r="AD109" s="13">
        <f t="shared" si="74"/>
        <v>59.666666666666664</v>
      </c>
      <c r="AE109" s="13">
        <f t="shared" si="85"/>
        <v>58.95333333333333</v>
      </c>
      <c r="AF109" s="13">
        <f t="shared" si="75"/>
        <v>28.78333333333333</v>
      </c>
      <c r="AG109" s="13">
        <f t="shared" si="86"/>
        <v>27.556666666666665</v>
      </c>
      <c r="AH109" s="13">
        <f t="shared" si="76"/>
        <v>43.349999999999994</v>
      </c>
      <c r="AI109" s="13">
        <f t="shared" si="87"/>
        <v>43.446666666666665</v>
      </c>
      <c r="AK109" s="13">
        <f t="shared" si="77"/>
        <v>38.016666666666666</v>
      </c>
      <c r="AL109" s="13">
        <f t="shared" si="78"/>
        <v>49.18333333333333</v>
      </c>
      <c r="AM109" s="13">
        <f t="shared" si="79"/>
        <v>43.61666666666667</v>
      </c>
      <c r="AN109" s="6"/>
      <c r="BA109"/>
      <c r="BB109"/>
      <c r="BC109"/>
      <c r="BD109"/>
      <c r="BH109"/>
      <c r="BJ109"/>
    </row>
    <row r="110" spans="1:62" ht="12.75">
      <c r="A110">
        <v>2000</v>
      </c>
      <c r="B110" s="13">
        <v>11.5</v>
      </c>
      <c r="C110" s="13">
        <v>22.6</v>
      </c>
      <c r="D110" s="13">
        <v>36.3</v>
      </c>
      <c r="E110" s="13">
        <v>41.1</v>
      </c>
      <c r="F110" s="13">
        <v>56.1</v>
      </c>
      <c r="G110" s="13">
        <v>60.7</v>
      </c>
      <c r="H110" s="13">
        <v>67.1</v>
      </c>
      <c r="I110" s="13">
        <v>66.6</v>
      </c>
      <c r="J110" s="13">
        <v>55.9</v>
      </c>
      <c r="K110" s="13">
        <v>48.9</v>
      </c>
      <c r="L110" s="13">
        <v>30.5</v>
      </c>
      <c r="M110" s="13">
        <v>5.5</v>
      </c>
      <c r="N110" s="13"/>
      <c r="O110" s="13">
        <f t="shared" si="66"/>
        <v>41.9</v>
      </c>
      <c r="P110" s="14"/>
      <c r="Q110" s="13">
        <f t="shared" si="67"/>
        <v>67.1</v>
      </c>
      <c r="R110" s="13">
        <f t="shared" si="68"/>
        <v>5.5</v>
      </c>
      <c r="S110" s="15">
        <f t="shared" si="69"/>
        <v>12</v>
      </c>
      <c r="U110" s="16">
        <f t="shared" si="70"/>
        <v>44.5</v>
      </c>
      <c r="V110" s="13">
        <f t="shared" si="80"/>
        <v>42.42</v>
      </c>
      <c r="W110" s="16">
        <f t="shared" si="71"/>
        <v>64.8</v>
      </c>
      <c r="X110" s="13">
        <f t="shared" si="81"/>
        <v>66.38666666666667</v>
      </c>
      <c r="Y110" s="16">
        <f t="shared" si="72"/>
        <v>45.1</v>
      </c>
      <c r="Z110" s="13">
        <f t="shared" si="82"/>
        <v>45.8</v>
      </c>
      <c r="AA110" s="16">
        <f t="shared" si="73"/>
        <v>10.666666666666666</v>
      </c>
      <c r="AB110" s="13">
        <f t="shared" si="83"/>
        <v>16.919999999999998</v>
      </c>
      <c r="AC110" s="13">
        <f t="shared" si="84"/>
        <v>43.31333333333334</v>
      </c>
      <c r="AD110" s="13">
        <f t="shared" si="74"/>
        <v>57.916666666666664</v>
      </c>
      <c r="AE110" s="13">
        <f t="shared" si="85"/>
        <v>59.336666666666666</v>
      </c>
      <c r="AF110" s="13">
        <f t="shared" si="75"/>
        <v>22.833333333333332</v>
      </c>
      <c r="AG110" s="13">
        <f t="shared" si="86"/>
        <v>26.326666666666664</v>
      </c>
      <c r="AH110" s="13">
        <f t="shared" si="76"/>
        <v>41.15</v>
      </c>
      <c r="AI110" s="13">
        <f t="shared" si="87"/>
        <v>42.58833333333333</v>
      </c>
      <c r="AK110" s="13">
        <f t="shared" si="77"/>
        <v>38.050000000000004</v>
      </c>
      <c r="AL110" s="13">
        <f t="shared" si="78"/>
        <v>45.75</v>
      </c>
      <c r="AM110" s="13">
        <f t="shared" si="79"/>
        <v>40.84166666666667</v>
      </c>
      <c r="AN110" s="6"/>
      <c r="BA110"/>
      <c r="BB110"/>
      <c r="BC110"/>
      <c r="BD110"/>
      <c r="BH110"/>
      <c r="BJ110"/>
    </row>
    <row r="111" spans="1:62" ht="12.75">
      <c r="A111">
        <v>2001</v>
      </c>
      <c r="B111" s="13">
        <v>16.9</v>
      </c>
      <c r="C111" s="13">
        <v>9.6</v>
      </c>
      <c r="D111" s="13">
        <v>25.6</v>
      </c>
      <c r="E111" s="13">
        <v>44</v>
      </c>
      <c r="F111" s="13">
        <v>55.7</v>
      </c>
      <c r="G111" s="13">
        <v>63.8</v>
      </c>
      <c r="H111" s="13">
        <v>68.7</v>
      </c>
      <c r="I111" s="13">
        <v>68.6</v>
      </c>
      <c r="J111" s="13">
        <v>56</v>
      </c>
      <c r="K111" s="13">
        <v>44.7</v>
      </c>
      <c r="L111" s="13">
        <v>41.7</v>
      </c>
      <c r="M111" s="13">
        <v>24.8</v>
      </c>
      <c r="N111" s="13"/>
      <c r="O111" s="13">
        <f t="shared" si="66"/>
        <v>43.34166666666666</v>
      </c>
      <c r="P111" s="14"/>
      <c r="Q111" s="13">
        <f t="shared" si="67"/>
        <v>68.7</v>
      </c>
      <c r="R111" s="13">
        <f t="shared" si="68"/>
        <v>9.6</v>
      </c>
      <c r="S111" s="15">
        <f t="shared" si="69"/>
        <v>12</v>
      </c>
      <c r="U111" s="16">
        <f t="shared" si="70"/>
        <v>41.766666666666666</v>
      </c>
      <c r="V111" s="13">
        <f t="shared" si="80"/>
        <v>41.43333333333334</v>
      </c>
      <c r="W111" s="16">
        <f t="shared" si="71"/>
        <v>67.03333333333333</v>
      </c>
      <c r="X111" s="13">
        <f t="shared" si="81"/>
        <v>66.42</v>
      </c>
      <c r="Y111" s="16">
        <f t="shared" si="72"/>
        <v>47.46666666666667</v>
      </c>
      <c r="Z111" s="13">
        <f t="shared" si="82"/>
        <v>45.086666666666666</v>
      </c>
      <c r="AA111" s="16">
        <f t="shared" si="73"/>
        <v>23.099999999999998</v>
      </c>
      <c r="AB111" s="13">
        <f t="shared" si="83"/>
        <v>16.479999999999997</v>
      </c>
      <c r="AC111" s="13">
        <f t="shared" si="84"/>
        <v>42.47</v>
      </c>
      <c r="AD111" s="13">
        <f t="shared" si="74"/>
        <v>59.46666666666666</v>
      </c>
      <c r="AE111" s="13">
        <f t="shared" si="85"/>
        <v>58.85</v>
      </c>
      <c r="AF111" s="13">
        <f t="shared" si="75"/>
        <v>29.366666666666664</v>
      </c>
      <c r="AG111" s="13">
        <f t="shared" si="86"/>
        <v>25.869999999999997</v>
      </c>
      <c r="AH111" s="13">
        <f t="shared" si="76"/>
        <v>44.03333333333333</v>
      </c>
      <c r="AI111" s="13">
        <f t="shared" si="87"/>
        <v>42.089999999999996</v>
      </c>
      <c r="AK111" s="13">
        <f t="shared" si="77"/>
        <v>35.93333333333334</v>
      </c>
      <c r="AL111" s="13">
        <f t="shared" si="78"/>
        <v>50.75</v>
      </c>
      <c r="AM111" s="13">
        <f t="shared" si="79"/>
        <v>43.69166666666666</v>
      </c>
      <c r="AN111" s="6"/>
      <c r="BA111"/>
      <c r="BB111"/>
      <c r="BC111"/>
      <c r="BD111"/>
      <c r="BH111"/>
      <c r="BJ111"/>
    </row>
    <row r="112" spans="1:62" ht="12.75">
      <c r="A112">
        <v>2002</v>
      </c>
      <c r="B112" s="13">
        <v>20.5</v>
      </c>
      <c r="C112" s="13">
        <v>24</v>
      </c>
      <c r="D112" s="13">
        <v>20.5</v>
      </c>
      <c r="E112" s="13">
        <v>40.6</v>
      </c>
      <c r="F112" s="13">
        <v>49.1</v>
      </c>
      <c r="G112" s="13">
        <v>65.1</v>
      </c>
      <c r="H112" s="13">
        <v>71.6</v>
      </c>
      <c r="I112" s="13">
        <v>66</v>
      </c>
      <c r="J112" s="13">
        <v>59.8</v>
      </c>
      <c r="K112" s="13">
        <v>38.9</v>
      </c>
      <c r="L112" s="13">
        <v>28.7</v>
      </c>
      <c r="M112" s="13">
        <v>22.2</v>
      </c>
      <c r="N112" s="13"/>
      <c r="O112" s="13">
        <f aca="true" t="shared" si="88" ref="O112:O117">IF(S112&gt;11,AVERAGE(B112:M112),"")</f>
        <v>42.24999999999999</v>
      </c>
      <c r="P112" s="14"/>
      <c r="Q112" s="13">
        <f aca="true" t="shared" si="89" ref="Q112:Q117">MAX(B112:M112)</f>
        <v>71.6</v>
      </c>
      <c r="R112" s="13">
        <f aca="true" t="shared" si="90" ref="R112:R117">MIN(B112:M112)</f>
        <v>20.5</v>
      </c>
      <c r="S112" s="15">
        <f aca="true" t="shared" si="91" ref="S112:S117">COUNT(B112:M112)</f>
        <v>12</v>
      </c>
      <c r="U112" s="16">
        <f aca="true" t="shared" si="92" ref="U112:U117">IF(COUNT(D112:F112)&gt;2,AVERAGE(D112:F112),"")</f>
        <v>36.733333333333334</v>
      </c>
      <c r="V112" s="13">
        <f aca="true" t="shared" si="93" ref="V112:V117">IF(COUNT(U110:U114)&gt;4,AVERAGE(U110:U114),"")</f>
        <v>40.92</v>
      </c>
      <c r="W112" s="16">
        <f aca="true" t="shared" si="94" ref="W112:W117">IF(COUNT(G112:I112)&gt;2,AVERAGE(G112:I112),"")</f>
        <v>67.56666666666666</v>
      </c>
      <c r="X112" s="13">
        <f aca="true" t="shared" si="95" ref="X112:X117">IF(COUNT(W110:W114)&gt;4,AVERAGE(W110:W114),"")</f>
        <v>65.51333333333334</v>
      </c>
      <c r="Y112" s="16">
        <f aca="true" t="shared" si="96" ref="Y112:Y117">IF(COUNT(J112:L112)&gt;2,AVERAGE(J112:L112),"")</f>
        <v>42.46666666666666</v>
      </c>
      <c r="Z112" s="13">
        <f aca="true" t="shared" si="97" ref="Z112:Z117">IF(COUNT(Y110:Y114)&gt;4,AVERAGE(Y110:Y114),"")</f>
        <v>45.42666666666666</v>
      </c>
      <c r="AA112" s="16">
        <f aca="true" t="shared" si="98" ref="AA112:AA117">IF(COUNT(M112,B113:C113)&gt;2,AVERAGE(M112,B113:C113),"")</f>
        <v>14.6</v>
      </c>
      <c r="AB112" s="13">
        <f aca="true" t="shared" si="99" ref="AB112:AB117">IF(COUNT(AA110:AA114)&gt;4,AVERAGE(AA110:AA114),"")</f>
        <v>16.113333333333333</v>
      </c>
      <c r="AC112" s="13">
        <f aca="true" t="shared" si="100" ref="AC112:AC117">IF(COUNT(O110:O114)&gt;4,AVERAGE(O110:O114),"")</f>
        <v>42.023333333333326</v>
      </c>
      <c r="AD112" s="13">
        <f aca="true" t="shared" si="101" ref="AD112:AD117">IF(COUNT(E112:J112)&gt;5,AVERAGE(E112:J112),"")</f>
        <v>58.699999999999996</v>
      </c>
      <c r="AE112" s="13">
        <f aca="true" t="shared" si="102" ref="AE112:AE117">IF(COUNT(AD110:AD114)&gt;4,AVERAGE(AD110:AD114),"")</f>
        <v>58.30999999999999</v>
      </c>
      <c r="AF112" s="13">
        <f aca="true" t="shared" si="103" ref="AF112:AF117">IF(COUNT(K112:M112,B113:D113)&gt;5,AVERAGE(K112:M112,B113:D113),"")</f>
        <v>22.933333333333334</v>
      </c>
      <c r="AG112" s="13">
        <f aca="true" t="shared" si="104" ref="AG112:AG117">IF(COUNT(AF110:AF114)&gt;4,AVERAGE(AF110:AF114),"")</f>
        <v>25.31</v>
      </c>
      <c r="AH112" s="13">
        <f aca="true" t="shared" si="105" ref="AH112:AH117">IF(COUNT(K112:M112,B113:J113)&gt;5,AVERAGE(K112:M112,B113:J113),"")</f>
        <v>40.71666666666667</v>
      </c>
      <c r="AI112" s="13">
        <f aca="true" t="shared" si="106" ref="AI112:AI117">IF(COUNT(AH110:AH114)&gt;4,AVERAGE(AH110:AH114),"")</f>
        <v>42.05833333333334</v>
      </c>
      <c r="AK112" s="13">
        <f aca="true" t="shared" si="107" ref="AK112:AK117">IF(COUNT(B112:G112)&gt;5,AVERAGE(B112:G112),"")</f>
        <v>36.63333333333333</v>
      </c>
      <c r="AL112" s="13">
        <f aca="true" t="shared" si="108" ref="AL112:AL117">IF(COUNT(H112:M112)&gt;5,AVERAGE(H112:M112),"")</f>
        <v>47.86666666666667</v>
      </c>
      <c r="AM112" s="13">
        <f aca="true" t="shared" si="109" ref="AM112:AM117">IF(COUNT(AL112,AK113)=2,AVERAGE(AL112,AK113),"")</f>
        <v>40.95833333333333</v>
      </c>
      <c r="AN112" s="6"/>
      <c r="BA112"/>
      <c r="BB112"/>
      <c r="BC112"/>
      <c r="BD112"/>
      <c r="BH112"/>
      <c r="BJ112"/>
    </row>
    <row r="113" spans="1:62" ht="12.75">
      <c r="A113">
        <v>2003</v>
      </c>
      <c r="B113" s="13">
        <v>10.9</v>
      </c>
      <c r="C113" s="13">
        <v>10.7</v>
      </c>
      <c r="D113" s="13">
        <v>26.2</v>
      </c>
      <c r="E113" s="13">
        <v>41.5</v>
      </c>
      <c r="F113" s="13">
        <v>52.9</v>
      </c>
      <c r="G113" s="13">
        <v>62.1</v>
      </c>
      <c r="H113" s="13">
        <v>67.2</v>
      </c>
      <c r="I113" s="13">
        <v>69</v>
      </c>
      <c r="J113" s="13">
        <v>58.3</v>
      </c>
      <c r="K113" s="13">
        <v>45.4</v>
      </c>
      <c r="L113" s="13">
        <v>29.4</v>
      </c>
      <c r="M113" s="13">
        <v>21.5</v>
      </c>
      <c r="N113" s="13"/>
      <c r="O113" s="13">
        <f t="shared" si="88"/>
        <v>41.25833333333333</v>
      </c>
      <c r="P113" s="14"/>
      <c r="Q113" s="13">
        <f t="shared" si="89"/>
        <v>69</v>
      </c>
      <c r="R113" s="13">
        <f t="shared" si="90"/>
        <v>10.7</v>
      </c>
      <c r="S113" s="15">
        <f t="shared" si="91"/>
        <v>12</v>
      </c>
      <c r="U113" s="16">
        <f t="shared" si="92"/>
        <v>40.199999999999996</v>
      </c>
      <c r="V113" s="13">
        <f t="shared" si="93"/>
        <v>40.22</v>
      </c>
      <c r="W113" s="16">
        <f t="shared" si="94"/>
        <v>66.10000000000001</v>
      </c>
      <c r="X113" s="13">
        <f t="shared" si="95"/>
        <v>66.10666666666665</v>
      </c>
      <c r="Y113" s="16">
        <f t="shared" si="96"/>
        <v>44.36666666666667</v>
      </c>
      <c r="Z113" s="13">
        <f t="shared" si="97"/>
        <v>45.86</v>
      </c>
      <c r="AA113" s="16">
        <f t="shared" si="98"/>
        <v>15.733333333333334</v>
      </c>
      <c r="AB113" s="13">
        <f t="shared" si="99"/>
        <v>17.866666666666667</v>
      </c>
      <c r="AC113" s="13">
        <f t="shared" si="100"/>
        <v>42.281666666666666</v>
      </c>
      <c r="AD113" s="13">
        <f t="shared" si="101"/>
        <v>58.5</v>
      </c>
      <c r="AE113" s="13">
        <f t="shared" si="102"/>
        <v>58.80666666666666</v>
      </c>
      <c r="AF113" s="13">
        <f t="shared" si="103"/>
        <v>25.433333333333334</v>
      </c>
      <c r="AG113" s="13">
        <f t="shared" si="104"/>
        <v>26.363333333333333</v>
      </c>
      <c r="AH113" s="13">
        <f t="shared" si="105"/>
        <v>41.2</v>
      </c>
      <c r="AI113" s="13">
        <f t="shared" si="106"/>
        <v>42.69500000000001</v>
      </c>
      <c r="AK113" s="13">
        <f t="shared" si="107"/>
        <v>34.05</v>
      </c>
      <c r="AL113" s="13">
        <f t="shared" si="108"/>
        <v>48.46666666666667</v>
      </c>
      <c r="AM113" s="13">
        <f t="shared" si="109"/>
        <v>41.733333333333334</v>
      </c>
      <c r="AN113" s="6"/>
      <c r="BA113"/>
      <c r="BB113"/>
      <c r="BC113"/>
      <c r="BD113"/>
      <c r="BH113"/>
      <c r="BJ113"/>
    </row>
    <row r="114" spans="1:62" ht="12.75">
      <c r="A114">
        <v>2004</v>
      </c>
      <c r="B114" s="13">
        <v>7.2</v>
      </c>
      <c r="C114" s="13">
        <v>18.5</v>
      </c>
      <c r="D114" s="13">
        <v>30.6</v>
      </c>
      <c r="E114" s="13">
        <v>42.8</v>
      </c>
      <c r="F114" s="13">
        <v>50.8</v>
      </c>
      <c r="G114" s="13">
        <v>60.1</v>
      </c>
      <c r="H114" s="13">
        <v>65.8</v>
      </c>
      <c r="I114" s="13">
        <v>60.3</v>
      </c>
      <c r="J114" s="13">
        <v>62</v>
      </c>
      <c r="K114" s="13">
        <v>46.8</v>
      </c>
      <c r="L114" s="13">
        <v>34.4</v>
      </c>
      <c r="M114" s="13">
        <v>17.1</v>
      </c>
      <c r="N114" s="13"/>
      <c r="O114" s="13">
        <f t="shared" si="88"/>
        <v>41.36666666666667</v>
      </c>
      <c r="P114" s="14"/>
      <c r="Q114" s="13">
        <f t="shared" si="89"/>
        <v>65.8</v>
      </c>
      <c r="R114" s="13">
        <f t="shared" si="90"/>
        <v>7.2</v>
      </c>
      <c r="S114" s="15">
        <f t="shared" si="91"/>
        <v>12</v>
      </c>
      <c r="U114" s="16">
        <f t="shared" si="92"/>
        <v>41.4</v>
      </c>
      <c r="V114" s="13">
        <f t="shared" si="93"/>
        <v>40.81333333333333</v>
      </c>
      <c r="W114" s="16">
        <f t="shared" si="94"/>
        <v>62.06666666666666</v>
      </c>
      <c r="X114" s="13">
        <f t="shared" si="95"/>
        <v>66.32666666666667</v>
      </c>
      <c r="Y114" s="16">
        <f t="shared" si="96"/>
        <v>47.73333333333333</v>
      </c>
      <c r="Z114" s="13">
        <f t="shared" si="97"/>
        <v>44.98</v>
      </c>
      <c r="AA114" s="16">
        <f t="shared" si="98"/>
        <v>16.46666666666667</v>
      </c>
      <c r="AB114" s="13">
        <f t="shared" si="99"/>
        <v>16.653333333333332</v>
      </c>
      <c r="AC114" s="13">
        <f t="shared" si="100"/>
        <v>42.505</v>
      </c>
      <c r="AD114" s="13">
        <f t="shared" si="101"/>
        <v>56.96666666666667</v>
      </c>
      <c r="AE114" s="13">
        <f t="shared" si="102"/>
        <v>59.026666666666664</v>
      </c>
      <c r="AF114" s="13">
        <f t="shared" si="103"/>
        <v>25.983333333333334</v>
      </c>
      <c r="AG114" s="13">
        <f t="shared" si="104"/>
        <v>25.763333333333332</v>
      </c>
      <c r="AH114" s="13">
        <f t="shared" si="105"/>
        <v>43.19166666666667</v>
      </c>
      <c r="AI114" s="13">
        <f t="shared" si="106"/>
        <v>42.525000000000006</v>
      </c>
      <c r="AK114" s="13">
        <f t="shared" si="107"/>
        <v>34.99999999999999</v>
      </c>
      <c r="AL114" s="13">
        <f t="shared" si="108"/>
        <v>47.73333333333333</v>
      </c>
      <c r="AM114" s="13">
        <f t="shared" si="109"/>
        <v>42.4</v>
      </c>
      <c r="AN114" s="6"/>
      <c r="BA114"/>
      <c r="BB114"/>
      <c r="BC114"/>
      <c r="BD114"/>
      <c r="BH114"/>
      <c r="BJ114"/>
    </row>
    <row r="115" spans="1:62" ht="12.75">
      <c r="A115">
        <v>2005</v>
      </c>
      <c r="B115" s="13">
        <v>10.5</v>
      </c>
      <c r="C115" s="13">
        <v>21.8</v>
      </c>
      <c r="D115" s="13">
        <v>25.3</v>
      </c>
      <c r="E115" s="13">
        <v>46.4</v>
      </c>
      <c r="F115" s="13">
        <v>51.3</v>
      </c>
      <c r="G115" s="13">
        <v>67.1</v>
      </c>
      <c r="H115" s="13">
        <v>69.8</v>
      </c>
      <c r="I115" s="13">
        <v>66.4</v>
      </c>
      <c r="J115" s="13">
        <v>61.4</v>
      </c>
      <c r="K115" s="13">
        <v>47.8</v>
      </c>
      <c r="L115" s="13">
        <v>32.6</v>
      </c>
      <c r="M115" s="13">
        <v>17.9</v>
      </c>
      <c r="N115" s="13"/>
      <c r="O115" s="13">
        <f t="shared" si="88"/>
        <v>43.19166666666667</v>
      </c>
      <c r="P115" s="14"/>
      <c r="Q115" s="13">
        <f t="shared" si="89"/>
        <v>69.8</v>
      </c>
      <c r="R115" s="13">
        <f t="shared" si="90"/>
        <v>10.5</v>
      </c>
      <c r="S115" s="15">
        <f t="shared" si="91"/>
        <v>12</v>
      </c>
      <c r="U115" s="16">
        <f t="shared" si="92"/>
        <v>41</v>
      </c>
      <c r="V115" s="13">
        <f t="shared" si="93"/>
        <v>42.25333333333333</v>
      </c>
      <c r="W115" s="16">
        <f t="shared" si="94"/>
        <v>67.76666666666667</v>
      </c>
      <c r="X115" s="13">
        <f t="shared" si="95"/>
        <v>66.26</v>
      </c>
      <c r="Y115" s="16">
        <f t="shared" si="96"/>
        <v>47.26666666666666</v>
      </c>
      <c r="Z115" s="13">
        <f t="shared" si="97"/>
        <v>45.83333333333333</v>
      </c>
      <c r="AA115" s="16">
        <f t="shared" si="98"/>
        <v>19.433333333333334</v>
      </c>
      <c r="AB115" s="13">
        <f t="shared" si="99"/>
        <v>16.173333333333336</v>
      </c>
      <c r="AC115" s="13">
        <f t="shared" si="100"/>
        <v>42.61</v>
      </c>
      <c r="AD115" s="13">
        <f t="shared" si="101"/>
        <v>60.4</v>
      </c>
      <c r="AE115" s="13">
        <f t="shared" si="102"/>
        <v>59.28666666666667</v>
      </c>
      <c r="AF115" s="13">
        <f t="shared" si="103"/>
        <v>28.100000000000005</v>
      </c>
      <c r="AG115" s="13">
        <f t="shared" si="104"/>
        <v>25.869999999999997</v>
      </c>
      <c r="AH115" s="13">
        <f t="shared" si="105"/>
        <v>44.33333333333334</v>
      </c>
      <c r="AI115" s="13">
        <f t="shared" si="106"/>
        <v>42.46333333333334</v>
      </c>
      <c r="AK115" s="13">
        <f t="shared" si="107"/>
        <v>37.06666666666667</v>
      </c>
      <c r="AL115" s="13">
        <f t="shared" si="108"/>
        <v>49.31666666666666</v>
      </c>
      <c r="AM115" s="13">
        <f t="shared" si="109"/>
        <v>44.58333333333333</v>
      </c>
      <c r="AN115" s="6"/>
      <c r="BA115"/>
      <c r="BB115"/>
      <c r="BC115"/>
      <c r="BD115"/>
      <c r="BH115"/>
      <c r="BJ115"/>
    </row>
    <row r="116" spans="1:62" ht="12.75">
      <c r="A116">
        <v>2006</v>
      </c>
      <c r="B116" s="13">
        <v>25.3</v>
      </c>
      <c r="C116" s="13">
        <v>15.1</v>
      </c>
      <c r="D116" s="13">
        <v>29.9</v>
      </c>
      <c r="E116" s="13">
        <v>48.3</v>
      </c>
      <c r="F116" s="13">
        <v>56</v>
      </c>
      <c r="G116" s="13">
        <v>64.5</v>
      </c>
      <c r="H116" s="13">
        <v>73</v>
      </c>
      <c r="I116" s="13">
        <v>66.9</v>
      </c>
      <c r="J116" s="13">
        <v>54.7</v>
      </c>
      <c r="K116" s="13">
        <v>41</v>
      </c>
      <c r="L116" s="13">
        <v>33.5</v>
      </c>
      <c r="M116" s="13">
        <v>25.3</v>
      </c>
      <c r="N116" s="13"/>
      <c r="O116" s="13">
        <f t="shared" si="88"/>
        <v>44.458333333333336</v>
      </c>
      <c r="P116" s="14"/>
      <c r="Q116" s="13">
        <f t="shared" si="89"/>
        <v>73</v>
      </c>
      <c r="R116" s="13">
        <f t="shared" si="90"/>
        <v>15.1</v>
      </c>
      <c r="S116" s="15">
        <f t="shared" si="91"/>
        <v>12</v>
      </c>
      <c r="U116" s="16">
        <f t="shared" si="92"/>
        <v>44.73333333333333</v>
      </c>
      <c r="V116" s="13">
        <f t="shared" si="93"/>
        <v>41.78</v>
      </c>
      <c r="W116" s="16">
        <f t="shared" si="94"/>
        <v>68.13333333333334</v>
      </c>
      <c r="X116" s="13">
        <f t="shared" si="95"/>
        <v>66.05333333333333</v>
      </c>
      <c r="Y116" s="16">
        <f t="shared" si="96"/>
        <v>43.06666666666666</v>
      </c>
      <c r="Z116" s="13">
        <f t="shared" si="97"/>
        <v>45.946666666666665</v>
      </c>
      <c r="AA116" s="16">
        <f t="shared" si="98"/>
        <v>17.033333333333335</v>
      </c>
      <c r="AB116" s="13">
        <f t="shared" si="99"/>
        <v>14.98</v>
      </c>
      <c r="AC116" s="13">
        <f t="shared" si="100"/>
        <v>42.29333333333334</v>
      </c>
      <c r="AD116" s="13">
        <f t="shared" si="101"/>
        <v>60.56666666666667</v>
      </c>
      <c r="AE116" s="13">
        <f t="shared" si="102"/>
        <v>59.05666666666667</v>
      </c>
      <c r="AF116" s="13">
        <f t="shared" si="103"/>
        <v>26.366666666666664</v>
      </c>
      <c r="AG116" s="13">
        <f t="shared" si="104"/>
        <v>25.226666666666667</v>
      </c>
      <c r="AH116" s="13">
        <f t="shared" si="105"/>
        <v>43.18333333333333</v>
      </c>
      <c r="AI116" s="13">
        <f t="shared" si="106"/>
        <v>42.18166666666667</v>
      </c>
      <c r="AK116" s="13">
        <f t="shared" si="107"/>
        <v>39.85</v>
      </c>
      <c r="AL116" s="13">
        <f t="shared" si="108"/>
        <v>49.06666666666667</v>
      </c>
      <c r="AM116" s="13">
        <f t="shared" si="109"/>
        <v>43.175</v>
      </c>
      <c r="AN116" s="6"/>
      <c r="BA116"/>
      <c r="BB116"/>
      <c r="BC116"/>
      <c r="BD116"/>
      <c r="BH116"/>
      <c r="BJ116"/>
    </row>
    <row r="117" spans="1:62" ht="12.75">
      <c r="A117">
        <v>2007</v>
      </c>
      <c r="B117" s="13">
        <v>16.7</v>
      </c>
      <c r="C117" s="13">
        <v>9.1</v>
      </c>
      <c r="D117" s="13">
        <v>32.6</v>
      </c>
      <c r="E117" s="13">
        <v>41.4</v>
      </c>
      <c r="F117" s="13">
        <v>57.8</v>
      </c>
      <c r="G117" s="13">
        <v>66.1</v>
      </c>
      <c r="H117" s="13">
        <v>68.9</v>
      </c>
      <c r="I117" s="13">
        <v>66.7</v>
      </c>
      <c r="J117" s="13">
        <v>59.1</v>
      </c>
      <c r="K117" s="13">
        <v>49.9</v>
      </c>
      <c r="L117" s="13">
        <v>31.2</v>
      </c>
      <c r="M117" s="13">
        <v>13.8</v>
      </c>
      <c r="N117" s="13"/>
      <c r="O117" s="13">
        <f t="shared" si="88"/>
        <v>42.775</v>
      </c>
      <c r="P117" s="14"/>
      <c r="Q117" s="13">
        <f t="shared" si="89"/>
        <v>68.9</v>
      </c>
      <c r="R117" s="13">
        <f t="shared" si="90"/>
        <v>9.1</v>
      </c>
      <c r="S117" s="15">
        <f t="shared" si="91"/>
        <v>12</v>
      </c>
      <c r="U117" s="16">
        <f t="shared" si="92"/>
        <v>43.93333333333334</v>
      </c>
      <c r="V117" s="13">
        <f t="shared" si="93"/>
        <v>41.7</v>
      </c>
      <c r="W117" s="16">
        <f t="shared" si="94"/>
        <v>67.23333333333333</v>
      </c>
      <c r="X117" s="13">
        <f t="shared" si="95"/>
        <v>66.14666666666668</v>
      </c>
      <c r="Y117" s="16">
        <f t="shared" si="96"/>
        <v>46.73333333333333</v>
      </c>
      <c r="Z117" s="13">
        <f t="shared" si="97"/>
        <v>45.71999999999999</v>
      </c>
      <c r="AA117" s="16">
        <f t="shared" si="98"/>
        <v>12.200000000000001</v>
      </c>
      <c r="AB117" s="13">
        <f t="shared" si="99"/>
        <v>14.546666666666667</v>
      </c>
      <c r="AC117" s="13">
        <f t="shared" si="100"/>
        <v>42.09833333333334</v>
      </c>
      <c r="AD117" s="13">
        <f t="shared" si="101"/>
        <v>60</v>
      </c>
      <c r="AE117" s="13">
        <f t="shared" si="102"/>
        <v>59.13666666666667</v>
      </c>
      <c r="AF117" s="13">
        <f t="shared" si="103"/>
        <v>23.466666666666665</v>
      </c>
      <c r="AG117" s="13">
        <f t="shared" si="104"/>
        <v>25.303333333333335</v>
      </c>
      <c r="AH117" s="13">
        <f t="shared" si="105"/>
        <v>40.40833333333333</v>
      </c>
      <c r="AI117" s="13">
        <f t="shared" si="106"/>
        <v>42.19833333333334</v>
      </c>
      <c r="AK117" s="13">
        <f t="shared" si="107"/>
        <v>37.28333333333333</v>
      </c>
      <c r="AL117" s="13">
        <f t="shared" si="108"/>
        <v>48.26666666666667</v>
      </c>
      <c r="AM117" s="13">
        <f t="shared" si="109"/>
        <v>40.675000000000004</v>
      </c>
      <c r="AN117" s="6"/>
      <c r="BA117"/>
      <c r="BB117"/>
      <c r="BC117"/>
      <c r="BD117"/>
      <c r="BH117"/>
      <c r="BJ117"/>
    </row>
    <row r="118" spans="1:62" ht="12.75">
      <c r="A118">
        <v>2008</v>
      </c>
      <c r="B118" s="13">
        <v>11.7</v>
      </c>
      <c r="C118" s="13">
        <v>11.1</v>
      </c>
      <c r="D118" s="13">
        <v>23.1</v>
      </c>
      <c r="E118" s="13">
        <v>39.9</v>
      </c>
      <c r="F118" s="13">
        <v>50.5</v>
      </c>
      <c r="G118" s="13">
        <v>62.2</v>
      </c>
      <c r="H118" s="13">
        <v>67.6</v>
      </c>
      <c r="I118" s="13">
        <v>65.4</v>
      </c>
      <c r="J118" s="13">
        <v>58.5</v>
      </c>
      <c r="K118" s="13">
        <v>45.3</v>
      </c>
      <c r="L118" s="13">
        <v>31</v>
      </c>
      <c r="M118" s="13">
        <v>9.8</v>
      </c>
      <c r="N118" s="13"/>
      <c r="O118" s="13">
        <f>IF(S118&gt;11,AVERAGE(B118:M118),"")</f>
        <v>39.675000000000004</v>
      </c>
      <c r="P118" s="14"/>
      <c r="Q118" s="13">
        <f>MAX(B118:M118)</f>
        <v>67.6</v>
      </c>
      <c r="R118" s="13">
        <f>MIN(B118:M118)</f>
        <v>9.8</v>
      </c>
      <c r="S118" s="15">
        <f>COUNT(B118:M118)</f>
        <v>12</v>
      </c>
      <c r="U118" s="16">
        <f>IF(COUNT(D118:F118)&gt;2,AVERAGE(D118:F118),"")</f>
        <v>37.833333333333336</v>
      </c>
      <c r="V118" s="13">
        <f>IF(COUNT(U116:U120)&gt;4,AVERAGE(U116:U120),"")</f>
        <v>42.92666666666666</v>
      </c>
      <c r="W118" s="16">
        <f>IF(COUNT(G118:I118)&gt;2,AVERAGE(G118:I118),"")</f>
        <v>65.06666666666668</v>
      </c>
      <c r="X118" s="13">
        <f>IF(COUNT(W116:W120)&gt;4,AVERAGE(W116:W120),"")</f>
        <v>66.08666666666667</v>
      </c>
      <c r="Y118" s="16">
        <f>IF(COUNT(J118:L118)&gt;2,AVERAGE(J118:L118),"")</f>
        <v>44.93333333333334</v>
      </c>
      <c r="Z118" s="13">
        <f>IF(COUNT(Y116:Y120)&gt;4,AVERAGE(Y116:Y120),"")</f>
        <v>45.166666666666664</v>
      </c>
      <c r="AA118" s="16">
        <f>IF(COUNT(M118,B119:C119)&gt;2,AVERAGE(M118,B119:C119),"")</f>
        <v>9.766666666666667</v>
      </c>
      <c r="AB118" s="13">
        <f>IF(COUNT(AA116:AA120)&gt;4,AVERAGE(AA116:AA120),"")</f>
        <v>13.266666666666666</v>
      </c>
      <c r="AC118" s="13">
        <f>IF(COUNT(O116:O120)&gt;4,AVERAGE(O116:O120),"")</f>
        <v>42.12666666666667</v>
      </c>
      <c r="AD118" s="13">
        <f>IF(COUNT(E118:J118)&gt;5,AVERAGE(E118:J118),"")</f>
        <v>57.35</v>
      </c>
      <c r="AE118" s="13">
        <f>IF(COUNT(AD116:AD120)&gt;4,AVERAGE(AD116:AD120),"")</f>
        <v>59.09333333333334</v>
      </c>
      <c r="AF118" s="13">
        <f>IF(COUNT(K118:M118,B119:D119)&gt;5,AVERAGE(K118:M118,B119:D119),"")</f>
        <v>22.216666666666665</v>
      </c>
      <c r="AG118" s="13">
        <f>IF(COUNT(AF116:AF120)&gt;4,AVERAGE(AF116:AF120),"")</f>
        <v>24.476666666666667</v>
      </c>
      <c r="AH118" s="13">
        <f>IF(COUNT(K118:M118,B119:J119)&gt;5,AVERAGE(K118:M118,B119:J119),"")</f>
        <v>39.79166666666667</v>
      </c>
      <c r="AI118" s="13">
        <f>IF(COUNT(AH116:AH120)&gt;4,AVERAGE(AH116:AH120),"")</f>
        <v>41.57</v>
      </c>
      <c r="AK118" s="13">
        <f>IF(COUNT(B118:G118)&gt;5,AVERAGE(B118:G118),"")</f>
        <v>33.083333333333336</v>
      </c>
      <c r="AL118" s="13">
        <f>IF(COUNT(H118:M118)&gt;5,AVERAGE(H118:M118),"")</f>
        <v>46.26666666666667</v>
      </c>
      <c r="AM118" s="13">
        <f>IF(COUNT(AL118,AK119)=2,AVERAGE(AL118,AK119),"")</f>
        <v>40.13333333333334</v>
      </c>
      <c r="AN118" s="6"/>
      <c r="BA118"/>
      <c r="BB118"/>
      <c r="BC118"/>
      <c r="BD118"/>
      <c r="BH118"/>
      <c r="BJ118"/>
    </row>
    <row r="119" spans="1:62" ht="12.75">
      <c r="A119">
        <v>2009</v>
      </c>
      <c r="B119" s="13">
        <v>2.3</v>
      </c>
      <c r="C119" s="13">
        <v>17.2</v>
      </c>
      <c r="D119" s="13">
        <v>27.7</v>
      </c>
      <c r="E119" s="13">
        <v>41.9</v>
      </c>
      <c r="F119" s="13">
        <v>53.4</v>
      </c>
      <c r="G119" s="13">
        <v>61.5</v>
      </c>
      <c r="H119" s="13">
        <v>62.6</v>
      </c>
      <c r="I119" s="13">
        <v>63.5</v>
      </c>
      <c r="J119" s="13">
        <v>61.3</v>
      </c>
      <c r="K119" s="13">
        <v>40.2</v>
      </c>
      <c r="L119" s="13">
        <v>38.3</v>
      </c>
      <c r="M119" s="13">
        <v>14.8</v>
      </c>
      <c r="N119" s="13"/>
      <c r="O119" s="13">
        <f>IF(S119&gt;11,AVERAGE(B119:M119),"")</f>
        <v>40.39166666666667</v>
      </c>
      <c r="P119" s="14"/>
      <c r="Q119" s="13">
        <f>MAX(B119:M119)</f>
        <v>63.5</v>
      </c>
      <c r="R119" s="13">
        <f>MIN(B119:M119)</f>
        <v>2.3</v>
      </c>
      <c r="S119" s="15">
        <f>COUNT(B119:M119)</f>
        <v>12</v>
      </c>
      <c r="U119" s="16">
        <f>IF(COUNT(D119:F119)&gt;2,AVERAGE(D119:F119),"")</f>
        <v>41</v>
      </c>
      <c r="V119" s="13">
        <f>IF(COUNT(U117:U121)&gt;4,AVERAGE(U117:U121),"")</f>
        <v>41.873333333333335</v>
      </c>
      <c r="W119" s="16">
        <f>IF(COUNT(G119:I119)&gt;2,AVERAGE(G119:I119),"")</f>
        <v>62.53333333333333</v>
      </c>
      <c r="X119" s="13">
        <f>IF(COUNT(W117:W121)&gt;4,AVERAGE(W117:W121),"")</f>
        <v>65.86</v>
      </c>
      <c r="Y119" s="16">
        <f>IF(COUNT(J119:L119)&gt;2,AVERAGE(J119:L119),"")</f>
        <v>46.6</v>
      </c>
      <c r="Z119" s="13">
        <f>IF(COUNT(Y117:Y121)&gt;4,AVERAGE(Y117:Y121),"")</f>
        <v>45.89333333333333</v>
      </c>
      <c r="AA119" s="16">
        <f>IF(COUNT(M119,B120:C120)&gt;2,AVERAGE(M119,B120:C120),"")</f>
        <v>14.299999999999999</v>
      </c>
      <c r="AB119" s="13">
        <f>IF(COUNT(AA117:AA121)&gt;4,AVERAGE(AA117:AA121),"")</f>
        <v>14.246666666666666</v>
      </c>
      <c r="AC119" s="13">
        <f>IF(COUNT(O117:O121)&gt;4,AVERAGE(O117:O121),"")</f>
        <v>41.68</v>
      </c>
      <c r="AD119" s="13">
        <f>IF(COUNT(E119:J119)&gt;5,AVERAGE(E119:J119),"")</f>
        <v>57.36666666666667</v>
      </c>
      <c r="AE119" s="13">
        <f>IF(COUNT(AD117:AD121)&gt;4,AVERAGE(AD117:AD121),"")</f>
        <v>58.663333333333334</v>
      </c>
      <c r="AF119" s="13">
        <f>IF(COUNT(K119:M119,B120:D120)&gt;5,AVERAGE(K119:M119,B120:D120),"")</f>
        <v>26.366666666666664</v>
      </c>
      <c r="AG119" s="13">
        <f>IF(COUNT(AF117:AF121)&gt;4,AVERAGE(AF117:AF121),"")</f>
        <v>25.610000000000003</v>
      </c>
      <c r="AH119" s="13">
        <f>IF(COUNT(K119:M119,B120:J120)&gt;5,AVERAGE(K119:M119,B120:J120),"")</f>
        <v>43.275</v>
      </c>
      <c r="AI119" s="13">
        <f>IF(COUNT(AH117:AH121)&gt;4,AVERAGE(AH117:AH121),"")</f>
        <v>42.16</v>
      </c>
      <c r="AK119" s="13">
        <f>IF(COUNT(B119:G119)&gt;5,AVERAGE(B119:G119),"")</f>
        <v>34</v>
      </c>
      <c r="AL119" s="13">
        <f>IF(COUNT(H119:M119)&gt;5,AVERAGE(H119:M119),"")</f>
        <v>46.78333333333333</v>
      </c>
      <c r="AM119" s="13">
        <f>IF(COUNT(AL119,AK120)=2,AVERAGE(AL119,AK120),"")</f>
        <v>42.75</v>
      </c>
      <c r="AN119" s="6"/>
      <c r="BA119"/>
      <c r="BB119"/>
      <c r="BC119"/>
      <c r="BD119"/>
      <c r="BH119"/>
      <c r="BJ119"/>
    </row>
    <row r="120" spans="1:62" ht="12.75">
      <c r="A120">
        <v>2010</v>
      </c>
      <c r="B120" s="13">
        <v>11.6</v>
      </c>
      <c r="C120" s="13">
        <v>16.5</v>
      </c>
      <c r="D120" s="13">
        <v>36.8</v>
      </c>
      <c r="E120" s="13">
        <v>48.7</v>
      </c>
      <c r="F120" s="13">
        <v>55.9</v>
      </c>
      <c r="G120" s="13">
        <v>62.8</v>
      </c>
      <c r="H120" s="13">
        <v>70.1</v>
      </c>
      <c r="I120" s="13">
        <v>69.5</v>
      </c>
      <c r="J120" s="13">
        <v>54.1</v>
      </c>
      <c r="K120" s="13">
        <v>47.5</v>
      </c>
      <c r="L120" s="13">
        <v>31.9</v>
      </c>
      <c r="M120" s="13">
        <v>14.6</v>
      </c>
      <c r="N120" s="13"/>
      <c r="O120" s="13">
        <f aca="true" t="shared" si="110" ref="O120:O126">IF(S120&gt;11,AVERAGE(B120:M120),"")</f>
        <v>43.333333333333336</v>
      </c>
      <c r="P120" s="14"/>
      <c r="Q120" s="13">
        <f aca="true" t="shared" si="111" ref="Q120:Q126">MAX(B120:M120)</f>
        <v>70.1</v>
      </c>
      <c r="R120" s="13">
        <f aca="true" t="shared" si="112" ref="R120:R126">MIN(B120:M120)</f>
        <v>11.6</v>
      </c>
      <c r="S120" s="15">
        <f aca="true" t="shared" si="113" ref="S120:S126">COUNT(B120:M120)</f>
        <v>12</v>
      </c>
      <c r="U120" s="16">
        <f>IF(COUNT(D120:F120)&gt;2,AVERAGE(D120:F120),"")</f>
        <v>47.13333333333333</v>
      </c>
      <c r="V120" s="13">
        <f>IF(COUNT(U118:U122)&gt;4,AVERAGE(U118:U122),"")</f>
        <v>42.70666666666666</v>
      </c>
      <c r="W120" s="16">
        <f>IF(COUNT(G120:I120)&gt;2,AVERAGE(G120:I120),"")</f>
        <v>67.46666666666665</v>
      </c>
      <c r="X120" s="13">
        <f>IF(COUNT(W118:W122)&gt;4,AVERAGE(W118:W122),"")</f>
        <v>65.98666666666666</v>
      </c>
      <c r="Y120" s="16">
        <f>IF(COUNT(J120:L120)&gt;2,AVERAGE(J120:L120),"")</f>
        <v>44.5</v>
      </c>
      <c r="Z120" s="13">
        <f>IF(COUNT(Y118:Y122)&gt;4,AVERAGE(Y118:Y122),"")</f>
        <v>45.25333333333333</v>
      </c>
      <c r="AA120" s="16">
        <f>IF(COUNT(M120,B121:C121)&gt;2,AVERAGE(M120,B121:C121),"")</f>
        <v>13.033333333333331</v>
      </c>
      <c r="AB120" s="13">
        <f>IF(COUNT(AA118:AA122)&gt;4,AVERAGE(AA118:AA122),"")</f>
        <v>15.053333333333333</v>
      </c>
      <c r="AC120" s="13">
        <f>IF(COUNT(O118:O122)&gt;4,AVERAGE(O118:O122),"")</f>
        <v>42.16666666666667</v>
      </c>
      <c r="AD120" s="13">
        <f>IF(COUNT(E120:J120)&gt;5,AVERAGE(E120:J120),"")</f>
        <v>60.18333333333334</v>
      </c>
      <c r="AE120" s="13">
        <f>IF(COUNT(AD118:AD122)&gt;4,AVERAGE(AD118:AD122),"")</f>
        <v>58.71</v>
      </c>
      <c r="AF120" s="13">
        <f>IF(COUNT(K120:M120,B121:D121)&gt;5,AVERAGE(K120:M120,B121:D121),"")</f>
        <v>23.96666666666667</v>
      </c>
      <c r="AG120" s="13">
        <f>IF(COUNT(AF118:AF122)&gt;4,AVERAGE(AF118:AF122),"")</f>
        <v>25.746666666666663</v>
      </c>
      <c r="AH120" s="13">
        <f>IF(COUNT(K120:M120,B121:J121)&gt;5,AVERAGE(K120:M120,B121:J121),"")</f>
        <v>41.19166666666667</v>
      </c>
      <c r="AI120" s="13">
        <f>IF(COUNT(AH118:AH122)&gt;4,AVERAGE(AH118:AH122),"")</f>
        <v>42.2</v>
      </c>
      <c r="AK120" s="13">
        <f>IF(COUNT(B120:G120)&gt;5,AVERAGE(B120:G120),"")</f>
        <v>38.71666666666667</v>
      </c>
      <c r="AL120" s="13">
        <f>IF(COUNT(H120:M120)&gt;5,AVERAGE(H120:M120),"")</f>
        <v>47.949999999999996</v>
      </c>
      <c r="AM120" s="13">
        <f>IF(COUNT(AL120,AK121)=2,AVERAGE(AL120,AK121),"")</f>
        <v>41.08333333333333</v>
      </c>
      <c r="AN120" s="6"/>
      <c r="BA120"/>
      <c r="BB120"/>
      <c r="BC120"/>
      <c r="BD120"/>
      <c r="BH120"/>
      <c r="BJ120"/>
    </row>
    <row r="121" spans="1:62" ht="12.75">
      <c r="A121">
        <v>2011</v>
      </c>
      <c r="B121" s="13">
        <v>8.7</v>
      </c>
      <c r="C121" s="13">
        <v>15.8</v>
      </c>
      <c r="D121" s="13">
        <v>25.3</v>
      </c>
      <c r="E121" s="13">
        <v>40.7</v>
      </c>
      <c r="F121" s="13">
        <v>52.4</v>
      </c>
      <c r="G121" s="13">
        <v>62.4</v>
      </c>
      <c r="H121" s="13">
        <v>71.9</v>
      </c>
      <c r="I121" s="13">
        <v>66.7</v>
      </c>
      <c r="J121" s="13">
        <v>56.4</v>
      </c>
      <c r="K121" s="13">
        <v>49.1</v>
      </c>
      <c r="L121" s="13">
        <v>34.6</v>
      </c>
      <c r="M121" s="13">
        <v>22.7</v>
      </c>
      <c r="N121" s="13"/>
      <c r="O121" s="13">
        <f t="shared" si="110"/>
        <v>42.225</v>
      </c>
      <c r="P121" s="14"/>
      <c r="Q121" s="13">
        <f t="shared" si="111"/>
        <v>71.9</v>
      </c>
      <c r="R121" s="13">
        <f t="shared" si="112"/>
        <v>8.7</v>
      </c>
      <c r="S121" s="15">
        <f t="shared" si="113"/>
        <v>12</v>
      </c>
      <c r="U121" s="16">
        <f>IF(COUNT(D121:F121)&gt;2,AVERAGE(D121:F121),"")</f>
        <v>39.46666666666667</v>
      </c>
      <c r="V121" s="13">
        <f>IF(COUNT(U119:U123)&gt;4,AVERAGE(U119:U123),"")</f>
        <v>42.36666666666666</v>
      </c>
      <c r="W121" s="16">
        <f>IF(COUNT(G121:I121)&gt;2,AVERAGE(G121:I121),"")</f>
        <v>67</v>
      </c>
      <c r="X121" s="13">
        <f>IF(COUNT(W119:W123)&gt;4,AVERAGE(W119:W123),"")</f>
        <v>66.05333333333333</v>
      </c>
      <c r="Y121" s="16">
        <f>IF(COUNT(J121:L121)&gt;2,AVERAGE(J121:L121),"")</f>
        <v>46.699999999999996</v>
      </c>
      <c r="Z121" s="13">
        <f>IF(COUNT(Y119:Y123)&gt;4,AVERAGE(Y119:Y123),"")</f>
        <v>45.126666666666665</v>
      </c>
      <c r="AA121" s="16">
        <f>IF(COUNT(M121,B122:C122)&gt;2,AVERAGE(M121,B122:C122),"")</f>
        <v>21.933333333333337</v>
      </c>
      <c r="AB121" s="13">
        <f>IF(COUNT(AA119:AA123)&gt;4,AVERAGE(AA119:AA123),"")</f>
        <v>14.073333333333332</v>
      </c>
      <c r="AC121" s="13">
        <f>IF(COUNT(O119:O123)&gt;4,AVERAGE(O119:O123),"")</f>
        <v>42.11000000000001</v>
      </c>
      <c r="AD121" s="13">
        <f>IF(COUNT(E121:J121)&gt;5,AVERAGE(E121:J121),"")</f>
        <v>58.416666666666664</v>
      </c>
      <c r="AE121" s="13">
        <f>IF(COUNT(AD119:AD123)&gt;4,AVERAGE(AD119:AD123),"")</f>
        <v>58.65333333333334</v>
      </c>
      <c r="AF121" s="13">
        <f>IF(COUNT(K121:M121,B122:D122)&gt;5,AVERAGE(K121:M121,B122:D122),"")</f>
        <v>32.03333333333333</v>
      </c>
      <c r="AG121" s="13">
        <f>IF(COUNT(AF119:AF123)&gt;4,AVERAGE(AF119:AF123),"")</f>
        <v>24.866666666666667</v>
      </c>
      <c r="AH121" s="13">
        <f>IF(COUNT(K121:M121,B122:J122)&gt;5,AVERAGE(K121:M121,B122:J122),"")</f>
        <v>46.13333333333333</v>
      </c>
      <c r="AI121" s="13">
        <f>IF(COUNT(AH119:AH123)&gt;4,AVERAGE(AH119:AH123),"")</f>
        <v>41.73166666666666</v>
      </c>
      <c r="AK121" s="13">
        <f>IF(COUNT(B121:G121)&gt;5,AVERAGE(B121:G121),"")</f>
        <v>34.21666666666667</v>
      </c>
      <c r="AL121" s="13">
        <f>IF(COUNT(H121:M121)&gt;5,AVERAGE(H121:M121),"")</f>
        <v>50.23333333333334</v>
      </c>
      <c r="AM121" s="13">
        <f>IF(COUNT(AL121,AK122)=2,AVERAGE(AL121,AK122),"")</f>
        <v>46.16666666666667</v>
      </c>
      <c r="AN121" s="6"/>
      <c r="BA121"/>
      <c r="BB121"/>
      <c r="BC121"/>
      <c r="BD121"/>
      <c r="BH121"/>
      <c r="BJ121"/>
    </row>
    <row r="122" spans="1:62" ht="12.75">
      <c r="A122">
        <v>2012</v>
      </c>
      <c r="B122" s="13">
        <v>18.5</v>
      </c>
      <c r="C122" s="13">
        <v>24.6</v>
      </c>
      <c r="D122" s="13">
        <v>42.7</v>
      </c>
      <c r="E122" s="13">
        <v>44</v>
      </c>
      <c r="F122" s="13">
        <v>57.6</v>
      </c>
      <c r="G122" s="13">
        <v>65.2</v>
      </c>
      <c r="H122" s="13">
        <v>72.8</v>
      </c>
      <c r="I122" s="13">
        <v>65.6</v>
      </c>
      <c r="J122" s="13">
        <v>56.2</v>
      </c>
      <c r="K122" s="13">
        <v>42.2</v>
      </c>
      <c r="L122" s="13">
        <v>32.2</v>
      </c>
      <c r="M122" s="13">
        <v>20.9</v>
      </c>
      <c r="N122" s="13"/>
      <c r="O122" s="13">
        <f t="shared" si="110"/>
        <v>45.208333333333336</v>
      </c>
      <c r="P122" s="14"/>
      <c r="Q122" s="13">
        <f t="shared" si="111"/>
        <v>72.8</v>
      </c>
      <c r="R122" s="13">
        <f t="shared" si="112"/>
        <v>18.5</v>
      </c>
      <c r="S122" s="15">
        <f t="shared" si="113"/>
        <v>12</v>
      </c>
      <c r="U122" s="16">
        <f>IF(COUNT(D122:F122)&gt;2,AVERAGE(D122:F122),"")</f>
        <v>48.1</v>
      </c>
      <c r="V122" s="13">
        <f>IF(COUNT(U120:U124)&gt;4,AVERAGE(U120:U124),"")</f>
        <v>41.43333333333333</v>
      </c>
      <c r="W122" s="16">
        <f>IF(COUNT(G122:I122)&gt;2,AVERAGE(G122:I122),"")</f>
        <v>67.86666666666666</v>
      </c>
      <c r="X122" s="13">
        <f>IF(COUNT(W120:W124)&gt;4,AVERAGE(W120:W124),"")</f>
        <v>66.59333333333333</v>
      </c>
      <c r="Y122" s="16">
        <f>IF(COUNT(J122:L122)&gt;2,AVERAGE(J122:L122),"")</f>
        <v>43.53333333333334</v>
      </c>
      <c r="Z122" s="13">
        <f>IF(COUNT(Y120:Y124)&gt;4,AVERAGE(Y120:Y124),"")</f>
        <v>44.013333333333335</v>
      </c>
      <c r="AA122" s="16">
        <f>IF(COUNT(M122,B123:C123)&gt;2,AVERAGE(M122,B123:C123),"")</f>
        <v>16.233333333333334</v>
      </c>
      <c r="AB122" s="13">
        <f>IF(COUNT(AA120:AA124)&gt;4,AVERAGE(AA120:AA124),"")</f>
        <v>13.913333333333332</v>
      </c>
      <c r="AC122" s="13">
        <f>IF(COUNT(O120:O124)&gt;4,AVERAGE(O120:O124),"")</f>
        <v>41.64333333333334</v>
      </c>
      <c r="AD122" s="13">
        <f>IF(COUNT(E122:J122)&gt;5,AVERAGE(E122:J122),"")</f>
        <v>60.23333333333334</v>
      </c>
      <c r="AE122" s="13">
        <f>IF(COUNT(AD120:AD124)&gt;4,AVERAGE(AD120:AD124),"")</f>
        <v>58.59666666666667</v>
      </c>
      <c r="AF122" s="13">
        <f>IF(COUNT(K122:M122,B123:D123)&gt;5,AVERAGE(K122:M122,B123:D123),"")</f>
        <v>24.150000000000002</v>
      </c>
      <c r="AG122" s="13">
        <f>IF(COUNT(AF120:AF124)&gt;4,AVERAGE(AF120:AF124),"")</f>
        <v>24.156666666666666</v>
      </c>
      <c r="AH122" s="13">
        <f>IF(COUNT(K122:M122,B123:J123)&gt;5,AVERAGE(K122:M122,B123:J123),"")</f>
        <v>40.608333333333334</v>
      </c>
      <c r="AI122" s="13">
        <f>IF(COUNT(AH120:AH124)&gt;4,AVERAGE(AH120:AH124),"")</f>
        <v>41.30499999999999</v>
      </c>
      <c r="AK122" s="13">
        <f>IF(COUNT(B122:G122)&gt;5,AVERAGE(B122:G122),"")</f>
        <v>42.1</v>
      </c>
      <c r="AL122" s="13">
        <f>IF(COUNT(H122:M122)&gt;5,AVERAGE(H122:M122),"")</f>
        <v>48.316666666666656</v>
      </c>
      <c r="AM122" s="13">
        <f>IF(COUNT(AL122,AK123)=2,AVERAGE(AL122,AK123),"")</f>
        <v>40.675</v>
      </c>
      <c r="AN122" s="6"/>
      <c r="BA122"/>
      <c r="BB122"/>
      <c r="BC122"/>
      <c r="BD122"/>
      <c r="BH122"/>
      <c r="BJ122"/>
    </row>
    <row r="123" spans="1:62" ht="12.75">
      <c r="A123">
        <v>2013</v>
      </c>
      <c r="B123" s="13">
        <v>13.3</v>
      </c>
      <c r="C123" s="13">
        <v>14.5</v>
      </c>
      <c r="D123" s="13">
        <v>21.8</v>
      </c>
      <c r="E123" s="13">
        <v>34.7</v>
      </c>
      <c r="F123" s="13">
        <v>51.9</v>
      </c>
      <c r="G123" s="13">
        <v>62</v>
      </c>
      <c r="H123" s="13">
        <v>67.5</v>
      </c>
      <c r="I123" s="13">
        <v>66.7</v>
      </c>
      <c r="J123" s="13">
        <v>59.6</v>
      </c>
      <c r="K123" s="13">
        <v>45.1</v>
      </c>
      <c r="L123" s="13">
        <v>28.2</v>
      </c>
      <c r="M123" s="13">
        <v>7.4</v>
      </c>
      <c r="N123" s="13"/>
      <c r="O123" s="13">
        <f t="shared" si="110"/>
        <v>39.39166666666667</v>
      </c>
      <c r="P123" s="14"/>
      <c r="Q123" s="13">
        <f t="shared" si="111"/>
        <v>67.5</v>
      </c>
      <c r="R123" s="13">
        <f t="shared" si="112"/>
        <v>7.4</v>
      </c>
      <c r="S123" s="15">
        <f t="shared" si="113"/>
        <v>12</v>
      </c>
      <c r="U123" s="16">
        <f>IF(COUNT(D123:F123)&gt;2,AVERAGE(D123:F123),"")</f>
        <v>36.13333333333333</v>
      </c>
      <c r="V123" s="13">
        <f>IF(COUNT(U121:U125)&gt;4,AVERAGE(U121:U125),"")</f>
        <v>40.54666666666667</v>
      </c>
      <c r="W123" s="16">
        <f>IF(COUNT(G123:I123)&gt;2,AVERAGE(G123:I123),"")</f>
        <v>65.39999999999999</v>
      </c>
      <c r="X123" s="13">
        <f>IF(COUNT(W121:W125)&gt;4,AVERAGE(W121:W125),"")</f>
        <v>66.14666666666668</v>
      </c>
      <c r="Y123" s="16">
        <f>IF(COUNT(J123:L123)&gt;2,AVERAGE(J123:L123),"")</f>
        <v>44.300000000000004</v>
      </c>
      <c r="Z123" s="13">
        <f>IF(COUNT(Y121:Y125)&gt;4,AVERAGE(Y121:Y125),"")</f>
        <v>44.89333333333333</v>
      </c>
      <c r="AA123" s="16">
        <f>IF(COUNT(M123,B124:C124)&gt;2,AVERAGE(M123,B124:C124),"")</f>
        <v>4.866666666666666</v>
      </c>
      <c r="AB123" s="13">
        <f>IF(COUNT(AA121:AA125)&gt;4,AVERAGE(AA121:AA125),"")</f>
        <v>15.406666666666666</v>
      </c>
      <c r="AC123" s="13">
        <f>IF(COUNT(O121:O125)&gt;4,AVERAGE(O121:O125),"")</f>
        <v>41.608333333333334</v>
      </c>
      <c r="AD123" s="13">
        <f>IF(COUNT(E123:J123)&gt;5,AVERAGE(E123:J123),"")</f>
        <v>57.06666666666667</v>
      </c>
      <c r="AE123" s="13">
        <f>IF(COUNT(AD121:AD125)&gt;4,AVERAGE(AD121:AD125),"")</f>
        <v>58.45333333333333</v>
      </c>
      <c r="AF123" s="13">
        <f>IF(COUNT(K123:M123,B124:D124)&gt;5,AVERAGE(K123:M123,B124:D124),"")</f>
        <v>17.816666666666666</v>
      </c>
      <c r="AG123" s="13">
        <f>IF(COUNT(AF121:AF125)&gt;4,AVERAGE(AF121:AF125),"")</f>
        <v>25.376666666666665</v>
      </c>
      <c r="AH123" s="13">
        <f>IF(COUNT(K123:M123,B124:J124)&gt;5,AVERAGE(K123:M123,B124:J124),"")</f>
        <v>37.449999999999996</v>
      </c>
      <c r="AI123" s="13">
        <f>IF(COUNT(AH121:AH125)&gt;4,AVERAGE(AH121:AH125),"")</f>
        <v>39.08</v>
      </c>
      <c r="AK123" s="13">
        <f>IF(COUNT(B123:G123)&gt;5,AVERAGE(B123:G123),"")</f>
        <v>33.03333333333334</v>
      </c>
      <c r="AL123" s="13">
        <f>IF(COUNT(H123:M123)&gt;5,AVERAGE(H123:M123),"")</f>
        <v>45.74999999999999</v>
      </c>
      <c r="AM123" s="13">
        <f>IF(COUNT(AL123,AK124)=2,AVERAGE(AL123,AK124),"")</f>
        <v>37.90833333333333</v>
      </c>
      <c r="AN123" s="6"/>
      <c r="BA123"/>
      <c r="BB123"/>
      <c r="BC123"/>
      <c r="BD123"/>
      <c r="BH123"/>
      <c r="BJ123"/>
    </row>
    <row r="124" spans="1:62" ht="12.75">
      <c r="A124">
        <v>2014</v>
      </c>
      <c r="B124" s="13">
        <v>2.6</v>
      </c>
      <c r="C124" s="13">
        <v>4.6</v>
      </c>
      <c r="D124" s="13">
        <v>19</v>
      </c>
      <c r="E124" s="13">
        <v>36.5</v>
      </c>
      <c r="F124" s="13">
        <v>53.5</v>
      </c>
      <c r="G124" s="13">
        <v>64.2</v>
      </c>
      <c r="H124" s="13">
        <v>65.7</v>
      </c>
      <c r="I124" s="13">
        <v>65.8</v>
      </c>
      <c r="J124" s="13">
        <v>56.8</v>
      </c>
      <c r="K124" s="13">
        <v>44.4</v>
      </c>
      <c r="L124" s="13">
        <v>21.9</v>
      </c>
      <c r="M124" s="13">
        <v>21.7</v>
      </c>
      <c r="O124" s="13">
        <f t="shared" si="110"/>
        <v>38.05833333333333</v>
      </c>
      <c r="P124" s="14"/>
      <c r="Q124" s="13">
        <f t="shared" si="111"/>
        <v>65.8</v>
      </c>
      <c r="R124" s="13">
        <f t="shared" si="112"/>
        <v>2.6</v>
      </c>
      <c r="S124" s="15">
        <f t="shared" si="113"/>
        <v>12</v>
      </c>
      <c r="U124" s="16">
        <f>IF(COUNT(D124:F124)&gt;2,AVERAGE(D124:F124),"")</f>
        <v>36.333333333333336</v>
      </c>
      <c r="V124" s="13">
        <f>IF(COUNT(U122:U126)&gt;4,AVERAGE(U122:U126),"")</f>
      </c>
      <c r="W124" s="16">
        <f>IF(COUNT(G124:I124)&gt;2,AVERAGE(G124:I124),"")</f>
        <v>65.23333333333333</v>
      </c>
      <c r="X124" s="13">
        <f>IF(COUNT(W122:W126)&gt;4,AVERAGE(W122:W126),"")</f>
      </c>
      <c r="Y124" s="16">
        <f>IF(COUNT(J124:L124)&gt;2,AVERAGE(J124:L124),"")</f>
        <v>41.03333333333333</v>
      </c>
      <c r="Z124" s="13">
        <f>IF(COUNT(Y122:Y126)&gt;4,AVERAGE(Y122:Y126),"")</f>
      </c>
      <c r="AA124" s="16">
        <f>IF(COUNT(M124,B125:C125)&gt;2,AVERAGE(M124,B125:C125),"")</f>
        <v>13.5</v>
      </c>
      <c r="AB124" s="13">
        <f>IF(COUNT(AA122:AA126)&gt;4,AVERAGE(AA122:AA126),"")</f>
      </c>
      <c r="AC124" s="13">
        <f>IF(COUNT(O122:O126)&gt;4,AVERAGE(O122:O126),"")</f>
      </c>
      <c r="AD124" s="13">
        <f>IF(COUNT(E124:J124)&gt;5,AVERAGE(E124:J124),"")</f>
        <v>57.083333333333336</v>
      </c>
      <c r="AE124" s="13">
        <f>IF(COUNT(AD122:AD126)&gt;4,AVERAGE(AD122:AD126),"")</f>
      </c>
      <c r="AF124" s="13">
        <f>IF(COUNT(K124:M124,B125:D125)&gt;5,AVERAGE(K124:M124,B125:D125),"")</f>
        <v>22.816666666666666</v>
      </c>
      <c r="AG124" s="13">
        <f>IF(COUNT(AF122:AF126)&gt;4,AVERAGE(AF122:AF126),"")</f>
      </c>
      <c r="AH124" s="13">
        <f>IF(COUNT(K124:M124,B125:J125)&gt;5,AVERAGE(K124:M124,B125:J125),"")</f>
        <v>41.141666666666666</v>
      </c>
      <c r="AI124" s="13">
        <f>IF(COUNT(AH122:AH126)&gt;4,AVERAGE(AH122:AH126),"")</f>
      </c>
      <c r="AK124" s="13">
        <f>IF(COUNT(B124:G124)&gt;5,AVERAGE(B124:G124),"")</f>
        <v>30.066666666666666</v>
      </c>
      <c r="AL124" s="13">
        <f>IF(COUNT(H124:M124)&gt;5,AVERAGE(H124:M124),"")</f>
        <v>46.050000000000004</v>
      </c>
      <c r="AM124" s="13">
        <f>IF(COUNT(AL124,AK125)=2,AVERAGE(AL124,AK125),"")</f>
        <v>40.50833333333333</v>
      </c>
      <c r="AN124" s="6"/>
      <c r="BA124"/>
      <c r="BB124"/>
      <c r="BC124"/>
      <c r="BD124"/>
      <c r="BH124"/>
      <c r="BJ124"/>
    </row>
    <row r="125" spans="1:62" ht="12.75">
      <c r="A125">
        <v>2015</v>
      </c>
      <c r="B125" s="13">
        <v>13.2</v>
      </c>
      <c r="C125" s="13">
        <v>5.6</v>
      </c>
      <c r="D125" s="13">
        <v>30.1</v>
      </c>
      <c r="E125" s="13">
        <v>43.8</v>
      </c>
      <c r="F125" s="13">
        <v>54.2</v>
      </c>
      <c r="G125" s="13">
        <v>62.9</v>
      </c>
      <c r="H125" s="13">
        <v>68.1</v>
      </c>
      <c r="I125" s="13">
        <v>64.7</v>
      </c>
      <c r="J125" s="13">
        <v>63.1</v>
      </c>
      <c r="K125" s="13">
        <v>46.3</v>
      </c>
      <c r="L125" s="13">
        <v>37.3</v>
      </c>
      <c r="M125" s="13">
        <v>28.6</v>
      </c>
      <c r="O125" s="13">
        <f t="shared" si="110"/>
        <v>43.15833333333333</v>
      </c>
      <c r="P125" s="14"/>
      <c r="Q125" s="13">
        <f t="shared" si="111"/>
        <v>68.1</v>
      </c>
      <c r="R125" s="13">
        <f t="shared" si="112"/>
        <v>5.6</v>
      </c>
      <c r="S125" s="15">
        <f t="shared" si="113"/>
        <v>12</v>
      </c>
      <c r="U125" s="16">
        <f>IF(COUNT(D125:F125)&gt;2,AVERAGE(D125:F125),"")</f>
        <v>42.70000000000001</v>
      </c>
      <c r="V125" s="13">
        <f>IF(COUNT(U123:U127)&gt;4,AVERAGE(U123:U127),"")</f>
      </c>
      <c r="W125" s="16">
        <f>IF(COUNT(G125:I125)&gt;2,AVERAGE(G125:I125),"")</f>
        <v>65.23333333333333</v>
      </c>
      <c r="X125" s="13">
        <f>IF(COUNT(W123:W127)&gt;4,AVERAGE(W123:W127),"")</f>
      </c>
      <c r="Y125" s="16">
        <f>IF(COUNT(J125:L125)&gt;2,AVERAGE(J125:L125),"")</f>
        <v>48.9</v>
      </c>
      <c r="Z125" s="13">
        <f>IF(COUNT(Y123:Y127)&gt;4,AVERAGE(Y123:Y127),"")</f>
      </c>
      <c r="AA125" s="16">
        <f>IF(COUNT(M125,B126:C126)&gt;2,AVERAGE(M125,B126:C126),"")</f>
        <v>20.5</v>
      </c>
      <c r="AB125" s="13">
        <f>IF(COUNT(AA123:AA127)&gt;4,AVERAGE(AA123:AA127),"")</f>
      </c>
      <c r="AC125" s="13">
        <f>IF(COUNT(O123:O127)&gt;4,AVERAGE(O123:O127),"")</f>
      </c>
      <c r="AD125" s="13">
        <f>IF(COUNT(E125:J125)&gt;5,AVERAGE(E125:J125),"")</f>
        <v>59.46666666666667</v>
      </c>
      <c r="AE125" s="13">
        <f>IF(COUNT(AD123:AD127)&gt;4,AVERAGE(AD123:AD127),"")</f>
      </c>
      <c r="AF125" s="13">
        <f>IF(COUNT(K125:M125,B126:D126)&gt;5,AVERAGE(K125:M125,B126:D126),"")</f>
        <v>30.066666666666663</v>
      </c>
      <c r="AG125" s="13">
        <f>IF(COUNT(AF123:AF127)&gt;4,AVERAGE(AF123:AF127),"")</f>
      </c>
      <c r="AH125" s="13">
        <f>IF(COUNT(K125:M125,B126:J126)&gt;5,AVERAGE(K125:M125,B126:J126),"")</f>
        <v>30.066666666666663</v>
      </c>
      <c r="AI125" s="13">
        <f>IF(COUNT(AH123:AH127)&gt;4,AVERAGE(AH123:AH127),"")</f>
      </c>
      <c r="AK125" s="13">
        <f>IF(COUNT(B125:G125)&gt;5,AVERAGE(B125:G125),"")</f>
        <v>34.96666666666666</v>
      </c>
      <c r="AL125" s="13">
        <f>IF(COUNT(H125:M125)&gt;5,AVERAGE(H125:M125),"")</f>
        <v>51.35</v>
      </c>
      <c r="AM125" s="13">
        <f>IF(COUNT(AL125,AK126)=2,AVERAGE(AL125,AK126),"")</f>
      </c>
      <c r="AN125" s="6"/>
      <c r="BA125"/>
      <c r="BB125"/>
      <c r="BC125"/>
      <c r="BD125"/>
      <c r="BH125"/>
      <c r="BJ125"/>
    </row>
    <row r="126" spans="1:62" ht="12.75">
      <c r="A126">
        <v>2016</v>
      </c>
      <c r="B126" s="13">
        <v>13.4</v>
      </c>
      <c r="C126" s="13">
        <v>19.5</v>
      </c>
      <c r="D126" s="13">
        <v>35.3</v>
      </c>
      <c r="E126" s="13" t="s">
        <v>60</v>
      </c>
      <c r="F126" s="13" t="s">
        <v>60</v>
      </c>
      <c r="G126" s="13" t="s">
        <v>60</v>
      </c>
      <c r="H126" s="13" t="s">
        <v>60</v>
      </c>
      <c r="I126" s="13" t="s">
        <v>60</v>
      </c>
      <c r="J126" s="13" t="s">
        <v>60</v>
      </c>
      <c r="K126" s="13" t="s">
        <v>60</v>
      </c>
      <c r="L126" s="13" t="s">
        <v>60</v>
      </c>
      <c r="M126" s="13" t="s">
        <v>60</v>
      </c>
      <c r="O126" s="13">
        <f t="shared" si="110"/>
      </c>
      <c r="P126" s="14"/>
      <c r="Q126" s="13">
        <f t="shared" si="111"/>
        <v>35.3</v>
      </c>
      <c r="R126" s="13">
        <f t="shared" si="112"/>
        <v>13.4</v>
      </c>
      <c r="S126" s="15">
        <f t="shared" si="113"/>
        <v>3</v>
      </c>
      <c r="U126" s="16">
        <f>IF(COUNT(D126:F126)&gt;2,AVERAGE(D126:F126),"")</f>
      </c>
      <c r="V126" s="13">
        <f>IF(COUNT(U124:U128)&gt;4,AVERAGE(U124:U128),"")</f>
      </c>
      <c r="W126" s="16">
        <f>IF(COUNT(G126:I126)&gt;2,AVERAGE(G126:I126),"")</f>
      </c>
      <c r="X126" s="13">
        <f>IF(COUNT(W124:W128)&gt;4,AVERAGE(W124:W128),"")</f>
      </c>
      <c r="Y126" s="16">
        <f>IF(COUNT(J126:L126)&gt;2,AVERAGE(J126:L126),"")</f>
      </c>
      <c r="Z126" s="13">
        <f>IF(COUNT(Y124:Y128)&gt;4,AVERAGE(Y124:Y128),"")</f>
      </c>
      <c r="AA126" s="16">
        <f>IF(COUNT(M126,B127:C127)&gt;2,AVERAGE(M126,B127:C127),"")</f>
      </c>
      <c r="AB126" s="13">
        <f>IF(COUNT(AA124:AA128)&gt;4,AVERAGE(AA124:AA128),"")</f>
      </c>
      <c r="AC126" s="13">
        <f>IF(COUNT(O124:O128)&gt;4,AVERAGE(O124:O128),"")</f>
      </c>
      <c r="AD126" s="13">
        <f>IF(COUNT(E126:J126)&gt;5,AVERAGE(E126:J126),"")</f>
      </c>
      <c r="AE126" s="13">
        <f>IF(COUNT(AD124:AD128)&gt;4,AVERAGE(AD124:AD128),"")</f>
      </c>
      <c r="AF126" s="13">
        <f>IF(COUNT(K126:M126,B127:D127)&gt;5,AVERAGE(K126:M126,B127:D127),"")</f>
      </c>
      <c r="AG126" s="13">
        <f>IF(COUNT(AF124:AF128)&gt;4,AVERAGE(AF124:AF128),"")</f>
      </c>
      <c r="AH126" s="13">
        <f>IF(COUNT(K126:M126,B127:J127)&gt;5,AVERAGE(K126:M126,B127:J127),"")</f>
      </c>
      <c r="AI126" s="13">
        <f>IF(COUNT(AH124:AH128)&gt;4,AVERAGE(AH124:AH128),"")</f>
      </c>
      <c r="AK126" s="13">
        <f>IF(COUNT(B126:G126)&gt;5,AVERAGE(B126:G126),"")</f>
      </c>
      <c r="AL126" s="13">
        <f>IF(COUNT(H126:M126)&gt;5,AVERAGE(H126:M126),"")</f>
      </c>
      <c r="AM126" s="13">
        <f>IF(COUNT(AL126,AK127)=2,AVERAGE(AL126,AK127),"")</f>
      </c>
      <c r="AN126" s="6"/>
      <c r="BA126"/>
      <c r="BB126"/>
      <c r="BC126"/>
      <c r="BD126"/>
      <c r="BH126"/>
      <c r="BJ126"/>
    </row>
    <row r="127" spans="2:62" ht="12.75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S127" s="15"/>
      <c r="BA127"/>
      <c r="BB127"/>
      <c r="BC127"/>
      <c r="BD127"/>
      <c r="BH127"/>
      <c r="BJ127"/>
    </row>
    <row r="128" spans="2:62" ht="12.75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S128" s="15"/>
      <c r="BA128"/>
      <c r="BB128"/>
      <c r="BC128"/>
      <c r="BD128"/>
      <c r="BH128"/>
      <c r="BJ128"/>
    </row>
    <row r="129" spans="2:62" ht="12.75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S129" s="15"/>
      <c r="BA129"/>
      <c r="BB129"/>
      <c r="BC129"/>
      <c r="BD129"/>
      <c r="BH129"/>
      <c r="BJ129"/>
    </row>
    <row r="130" spans="2:62" ht="12.75"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S130" s="15"/>
      <c r="BA130"/>
      <c r="BB130"/>
      <c r="BC130"/>
      <c r="BD130"/>
      <c r="BH130"/>
      <c r="BJ130"/>
    </row>
    <row r="131" spans="2:62" ht="12.75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S131" s="15"/>
      <c r="BA131"/>
      <c r="BB131"/>
      <c r="BC131"/>
      <c r="BD131"/>
      <c r="BH131"/>
      <c r="BJ131"/>
    </row>
    <row r="132" spans="1:62" ht="12.75">
      <c r="A132" t="s">
        <v>40</v>
      </c>
      <c r="B132" s="17">
        <f>+A5</f>
        <v>1895</v>
      </c>
      <c r="C132" s="17">
        <f>+A126</f>
        <v>2016</v>
      </c>
      <c r="D132" s="6"/>
      <c r="E132" s="17">
        <f>+C132-B132+1</f>
        <v>122</v>
      </c>
      <c r="F132" s="6"/>
      <c r="G132" s="6"/>
      <c r="H132" s="6"/>
      <c r="I132" s="6"/>
      <c r="J132" s="6"/>
      <c r="K132" s="6"/>
      <c r="L132" s="6"/>
      <c r="M132" s="6"/>
      <c r="N132" s="6"/>
      <c r="P132" s="6"/>
      <c r="Q132" s="6"/>
      <c r="R132" s="6"/>
      <c r="S132" s="15"/>
      <c r="T132" s="6"/>
      <c r="U132" s="6"/>
      <c r="BA132"/>
      <c r="BB132"/>
      <c r="BC132"/>
      <c r="BD132"/>
      <c r="BH132"/>
      <c r="BJ132"/>
    </row>
    <row r="133" spans="1:62" ht="12.75">
      <c r="A133" s="6" t="s">
        <v>41</v>
      </c>
      <c r="B133" s="18">
        <f aca="true" t="shared" si="114" ref="B133:M133">AVERAGE(B5:B126)</f>
        <v>9.172950819672133</v>
      </c>
      <c r="C133" s="18">
        <f t="shared" si="114"/>
        <v>13.243442622950814</v>
      </c>
      <c r="D133" s="18">
        <f t="shared" si="114"/>
        <v>25.92049180327868</v>
      </c>
      <c r="E133" s="18">
        <f t="shared" si="114"/>
        <v>41.31322314049587</v>
      </c>
      <c r="F133" s="18">
        <f t="shared" si="114"/>
        <v>53.403305785123976</v>
      </c>
      <c r="G133" s="18">
        <f t="shared" si="114"/>
        <v>62.77603305785122</v>
      </c>
      <c r="H133" s="18">
        <f t="shared" si="114"/>
        <v>67.81074380165289</v>
      </c>
      <c r="I133" s="18">
        <f t="shared" si="114"/>
        <v>65.28099173553717</v>
      </c>
      <c r="J133" s="18">
        <f t="shared" si="114"/>
        <v>56.55702479338845</v>
      </c>
      <c r="K133" s="18">
        <f t="shared" si="114"/>
        <v>45.05289256198348</v>
      </c>
      <c r="L133" s="18">
        <f t="shared" si="114"/>
        <v>29.46694214876033</v>
      </c>
      <c r="M133" s="18">
        <f t="shared" si="114"/>
        <v>15.191735537190082</v>
      </c>
      <c r="N133" s="13">
        <f>AVERAGE(B133:M133)</f>
        <v>40.43248148399042</v>
      </c>
      <c r="O133" s="18">
        <f>AVERAGE(O5:O126)</f>
        <v>40.41880165289255</v>
      </c>
      <c r="P133" s="18"/>
      <c r="Q133" s="18"/>
      <c r="R133" s="18"/>
      <c r="S133" s="19"/>
      <c r="T133" s="18"/>
      <c r="U133" s="18">
        <f aca="true" t="shared" si="115" ref="U133:AI133">AVERAGE(U5:U126)</f>
        <v>40.18650137741046</v>
      </c>
      <c r="V133" s="18">
        <f t="shared" si="115"/>
        <v>40.18871794871795</v>
      </c>
      <c r="W133" s="18">
        <f t="shared" si="115"/>
        <v>65.28925619834713</v>
      </c>
      <c r="X133" s="18">
        <f t="shared" si="115"/>
        <v>65.28450142450144</v>
      </c>
      <c r="Y133" s="18">
        <f t="shared" si="115"/>
        <v>43.69228650137741</v>
      </c>
      <c r="Z133" s="18">
        <f t="shared" si="115"/>
        <v>43.709686609686614</v>
      </c>
      <c r="AA133" s="18">
        <f t="shared" si="115"/>
        <v>12.568044077134987</v>
      </c>
      <c r="AB133" s="18">
        <f t="shared" si="115"/>
        <v>12.526723646723648</v>
      </c>
      <c r="AC133" s="18">
        <f t="shared" si="115"/>
        <v>40.422905982906</v>
      </c>
      <c r="AD133" s="18">
        <f t="shared" si="115"/>
        <v>57.856887052341584</v>
      </c>
      <c r="AE133" s="18">
        <f t="shared" si="115"/>
        <v>57.833418803418795</v>
      </c>
      <c r="AF133" s="18">
        <f t="shared" si="115"/>
        <v>23.02809917355372</v>
      </c>
      <c r="AG133" s="18">
        <f t="shared" si="115"/>
        <v>23.033190883190873</v>
      </c>
      <c r="AH133" s="18">
        <f t="shared" si="115"/>
        <v>40.32300275482093</v>
      </c>
      <c r="AI133" s="18">
        <f t="shared" si="115"/>
        <v>40.408404558404555</v>
      </c>
      <c r="AJ133" s="18"/>
      <c r="AK133" s="18">
        <f>AVERAGE(AK5:AK126)</f>
        <v>34.27754820936639</v>
      </c>
      <c r="AL133" s="18">
        <f>AVERAGE(AL5:AL126)</f>
        <v>46.56005509641872</v>
      </c>
      <c r="AM133" s="18">
        <f>AVERAGE(AM5:AM126)</f>
        <v>40.40465277777778</v>
      </c>
      <c r="AO133" s="20"/>
      <c r="BA133"/>
      <c r="BB133"/>
      <c r="BC133"/>
      <c r="BD133"/>
      <c r="BH133"/>
      <c r="BJ133"/>
    </row>
    <row r="134" spans="1:62" ht="12.75">
      <c r="A134" t="s">
        <v>42</v>
      </c>
      <c r="B134" s="18">
        <f aca="true" t="shared" si="116" ref="B134:M134">MEDIAN(B5:B126)</f>
        <v>9.3</v>
      </c>
      <c r="C134" s="18">
        <f t="shared" si="116"/>
        <v>13.05</v>
      </c>
      <c r="D134" s="18">
        <f t="shared" si="116"/>
        <v>25.5</v>
      </c>
      <c r="E134" s="18">
        <f t="shared" si="116"/>
        <v>41.2</v>
      </c>
      <c r="F134" s="18">
        <f t="shared" si="116"/>
        <v>53.2</v>
      </c>
      <c r="G134" s="18">
        <f t="shared" si="116"/>
        <v>62.8</v>
      </c>
      <c r="H134" s="18">
        <f t="shared" si="116"/>
        <v>67.6</v>
      </c>
      <c r="I134" s="18">
        <f t="shared" si="116"/>
        <v>65.4</v>
      </c>
      <c r="J134" s="18">
        <f t="shared" si="116"/>
        <v>56.4</v>
      </c>
      <c r="K134" s="18">
        <f t="shared" si="116"/>
        <v>45.2</v>
      </c>
      <c r="L134" s="18">
        <f t="shared" si="116"/>
        <v>29.4</v>
      </c>
      <c r="M134" s="18">
        <f t="shared" si="116"/>
        <v>15.1</v>
      </c>
      <c r="N134" s="13"/>
      <c r="O134" s="18">
        <f>MEDIAN(O5:O126)</f>
        <v>40.300000000000004</v>
      </c>
      <c r="P134" s="18"/>
      <c r="Q134" s="18"/>
      <c r="R134" s="18"/>
      <c r="S134" s="19"/>
      <c r="T134" s="18"/>
      <c r="U134" s="18">
        <f aca="true" t="shared" si="117" ref="U134:AI134">MEDIAN(U5:U126)</f>
        <v>40.03333333333333</v>
      </c>
      <c r="V134" s="18">
        <f t="shared" si="117"/>
        <v>39.99333333333333</v>
      </c>
      <c r="W134" s="18">
        <f t="shared" si="117"/>
        <v>65.56666666666666</v>
      </c>
      <c r="X134" s="18">
        <f t="shared" si="117"/>
        <v>65.27333333333334</v>
      </c>
      <c r="Y134" s="18">
        <f t="shared" si="117"/>
        <v>43.76666666666667</v>
      </c>
      <c r="Z134" s="18">
        <f t="shared" si="117"/>
        <v>43.593333333333334</v>
      </c>
      <c r="AA134" s="18">
        <f t="shared" si="117"/>
        <v>12.200000000000001</v>
      </c>
      <c r="AB134" s="18">
        <f t="shared" si="117"/>
        <v>12.286666666666667</v>
      </c>
      <c r="AC134" s="18">
        <f t="shared" si="117"/>
        <v>40.31666666666666</v>
      </c>
      <c r="AD134" s="18">
        <f t="shared" si="117"/>
        <v>57.949999999999996</v>
      </c>
      <c r="AE134" s="18">
        <f t="shared" si="117"/>
        <v>57.78000000000001</v>
      </c>
      <c r="AF134" s="18">
        <f t="shared" si="117"/>
        <v>22.98333333333333</v>
      </c>
      <c r="AG134" s="18">
        <f t="shared" si="117"/>
        <v>22.84333333333333</v>
      </c>
      <c r="AH134" s="18">
        <f t="shared" si="117"/>
        <v>40.34166666666667</v>
      </c>
      <c r="AI134" s="18">
        <f t="shared" si="117"/>
        <v>40.266666666666666</v>
      </c>
      <c r="AJ134" s="18"/>
      <c r="AK134" s="18">
        <f>MEDIAN(AK5:AK126)</f>
        <v>34.13333333333333</v>
      </c>
      <c r="AL134" s="18">
        <f>MEDIAN(AL5:AL126)</f>
        <v>46.63333333333333</v>
      </c>
      <c r="AM134" s="18">
        <f>MEDIAN(AM5:AM126)</f>
        <v>40.30416666666667</v>
      </c>
      <c r="AN134" s="20"/>
      <c r="AO134" s="20"/>
      <c r="BA134"/>
      <c r="BB134"/>
      <c r="BC134"/>
      <c r="BD134"/>
      <c r="BH134"/>
      <c r="BJ134"/>
    </row>
    <row r="135" spans="1:62" ht="12.75">
      <c r="A135" t="s">
        <v>43</v>
      </c>
      <c r="B135" s="18">
        <f aca="true" t="shared" si="118" ref="B135:M135">MODE(B5:B126)</f>
        <v>16.7</v>
      </c>
      <c r="C135" s="18">
        <f t="shared" si="118"/>
        <v>14.5</v>
      </c>
      <c r="D135" s="18">
        <f t="shared" si="118"/>
        <v>25.3</v>
      </c>
      <c r="E135" s="18">
        <f t="shared" si="118"/>
        <v>41.1</v>
      </c>
      <c r="F135" s="18">
        <f t="shared" si="118"/>
        <v>53.2</v>
      </c>
      <c r="G135" s="18">
        <f t="shared" si="118"/>
        <v>62.2</v>
      </c>
      <c r="H135" s="18">
        <f t="shared" si="118"/>
        <v>68.1</v>
      </c>
      <c r="I135" s="18">
        <f t="shared" si="118"/>
        <v>66.7</v>
      </c>
      <c r="J135" s="18">
        <f t="shared" si="118"/>
        <v>56.8</v>
      </c>
      <c r="K135" s="18">
        <f t="shared" si="118"/>
        <v>44</v>
      </c>
      <c r="L135" s="18">
        <f t="shared" si="118"/>
        <v>27.3</v>
      </c>
      <c r="M135" s="18">
        <f t="shared" si="118"/>
        <v>13.8</v>
      </c>
      <c r="N135" s="13"/>
      <c r="O135" s="18">
        <f>MODE(O5:O126)</f>
        <v>41.36666666666667</v>
      </c>
      <c r="P135" s="18"/>
      <c r="Q135" s="18"/>
      <c r="R135" s="18"/>
      <c r="S135" s="19"/>
      <c r="T135" s="18"/>
      <c r="U135" s="18">
        <f aca="true" t="shared" si="119" ref="U135:AI135">MODE(U5:U126)</f>
        <v>37.333333333333336</v>
      </c>
      <c r="V135" s="18">
        <f t="shared" si="119"/>
        <v>42.67333333333333</v>
      </c>
      <c r="W135" s="18">
        <f t="shared" si="119"/>
        <v>64.66666666666667</v>
      </c>
      <c r="X135" s="18">
        <f t="shared" si="119"/>
        <v>64.59333333333333</v>
      </c>
      <c r="Y135" s="18">
        <f t="shared" si="119"/>
        <v>43.666666666666664</v>
      </c>
      <c r="Z135" s="18">
        <f t="shared" si="119"/>
        <v>43.62</v>
      </c>
      <c r="AA135" s="18">
        <f t="shared" si="119"/>
        <v>11</v>
      </c>
      <c r="AB135" s="18">
        <f t="shared" si="119"/>
        <v>11.493333333333334</v>
      </c>
      <c r="AC135" s="18">
        <f t="shared" si="119"/>
        <v>40.66833333333334</v>
      </c>
      <c r="AD135" s="18">
        <f t="shared" si="119"/>
        <v>58.01666666666667</v>
      </c>
      <c r="AE135" s="18">
        <f t="shared" si="119"/>
        <v>57.123333333333335</v>
      </c>
      <c r="AF135" s="18">
        <f t="shared" si="119"/>
        <v>24.150000000000002</v>
      </c>
      <c r="AG135" s="18">
        <f t="shared" si="119"/>
        <v>22.336666666666666</v>
      </c>
      <c r="AH135" s="18">
        <f t="shared" si="119"/>
        <v>41.50833333333333</v>
      </c>
      <c r="AI135" s="18">
        <f t="shared" si="119"/>
        <v>40.44166666666667</v>
      </c>
      <c r="AJ135" s="18"/>
      <c r="AK135" s="18">
        <f>MODE(AK5:AK126)</f>
        <v>35.31666666666667</v>
      </c>
      <c r="AL135" s="18">
        <f>MODE(AL5:AL126)</f>
        <v>45.56666666666666</v>
      </c>
      <c r="AM135" s="18">
        <f>MODE(AM5:AM126)</f>
        <v>40.483333333333334</v>
      </c>
      <c r="AN135" s="20"/>
      <c r="AO135" s="6"/>
      <c r="BA135"/>
      <c r="BB135"/>
      <c r="BC135"/>
      <c r="BD135"/>
      <c r="BH135"/>
      <c r="BJ135"/>
    </row>
    <row r="136" spans="1:62" ht="12.75">
      <c r="A136" s="6" t="s">
        <v>44</v>
      </c>
      <c r="B136" s="6">
        <f>STDEVP(B5:B126)</f>
        <v>6.028430414284994</v>
      </c>
      <c r="C136" s="6">
        <f aca="true" t="shared" si="120" ref="C136:M136">STDEVP(C5:C126)</f>
        <v>5.980569462782535</v>
      </c>
      <c r="D136" s="6">
        <f t="shared" si="120"/>
        <v>5.321483500244607</v>
      </c>
      <c r="E136" s="6">
        <f t="shared" si="120"/>
        <v>3.6786842363185914</v>
      </c>
      <c r="F136" s="6">
        <f t="shared" si="120"/>
        <v>3.280922413240227</v>
      </c>
      <c r="G136" s="6">
        <f t="shared" si="120"/>
        <v>2.62502340936869</v>
      </c>
      <c r="H136" s="6">
        <f t="shared" si="120"/>
        <v>2.447187680978443</v>
      </c>
      <c r="I136" s="6">
        <f t="shared" si="120"/>
        <v>2.4642003396601666</v>
      </c>
      <c r="J136" s="6">
        <f t="shared" si="120"/>
        <v>2.697958409223109</v>
      </c>
      <c r="K136" s="6">
        <f t="shared" si="120"/>
        <v>3.4943419290880358</v>
      </c>
      <c r="L136" s="6">
        <f t="shared" si="120"/>
        <v>4.306162956725661</v>
      </c>
      <c r="M136" s="6">
        <f t="shared" si="120"/>
        <v>5.562426885423238</v>
      </c>
      <c r="N136" s="13"/>
      <c r="O136" s="6">
        <f>STDEVP(O5:O126)</f>
        <v>1.7545995990905114</v>
      </c>
      <c r="P136" s="13"/>
      <c r="Q136" s="13"/>
      <c r="R136" s="13"/>
      <c r="S136" s="15"/>
      <c r="T136" s="13"/>
      <c r="U136" s="6">
        <f aca="true" t="shared" si="121" ref="U136:AI136">STDEVP(U5:U126)</f>
        <v>2.770037040698056</v>
      </c>
      <c r="V136" s="6">
        <f t="shared" si="121"/>
        <v>1.2333034450951395</v>
      </c>
      <c r="W136" s="6">
        <f t="shared" si="121"/>
        <v>1.7981687188706568</v>
      </c>
      <c r="X136" s="6">
        <f t="shared" si="121"/>
        <v>0.8603344516561107</v>
      </c>
      <c r="Y136" s="6">
        <f t="shared" si="121"/>
        <v>2.242505159598945</v>
      </c>
      <c r="Z136" s="6">
        <f t="shared" si="121"/>
        <v>0.9811989470904028</v>
      </c>
      <c r="AA136" s="6">
        <f t="shared" si="121"/>
        <v>4.098144884111614</v>
      </c>
      <c r="AB136" s="6">
        <f t="shared" si="121"/>
        <v>2.0891910121078707</v>
      </c>
      <c r="AC136" s="6">
        <f t="shared" si="121"/>
        <v>0.9884824660320057</v>
      </c>
      <c r="AD136" s="6">
        <f t="shared" si="121"/>
        <v>1.5815070944267577</v>
      </c>
      <c r="AE136" s="6">
        <f t="shared" si="121"/>
        <v>0.8212723158711863</v>
      </c>
      <c r="AF136" s="6">
        <f t="shared" si="121"/>
        <v>2.826861051142983</v>
      </c>
      <c r="AG136" s="6">
        <f t="shared" si="121"/>
        <v>1.4106035424161518</v>
      </c>
      <c r="AH136" s="6">
        <f t="shared" si="121"/>
        <v>2.0475186063913027</v>
      </c>
      <c r="AI136" s="6">
        <f t="shared" si="121"/>
        <v>0.987936336412186</v>
      </c>
      <c r="AJ136" s="13"/>
      <c r="AK136" s="6">
        <f>STDEVP(AK5:AK126)</f>
        <v>2.599812551291728</v>
      </c>
      <c r="AL136" s="6">
        <f>STDEVP(AL5:AL126)</f>
        <v>1.765462294580413</v>
      </c>
      <c r="AM136" s="6">
        <f>STDEVP(AM5:AM126)</f>
        <v>1.731872981184026</v>
      </c>
      <c r="AN136" s="6"/>
      <c r="AO136" s="6"/>
      <c r="BA136"/>
      <c r="BB136"/>
      <c r="BC136"/>
      <c r="BD136"/>
      <c r="BH136"/>
      <c r="BJ136"/>
    </row>
    <row r="137" spans="1:62" ht="12.75">
      <c r="A137" s="6" t="s">
        <v>53</v>
      </c>
      <c r="B137" s="6">
        <f>SKEW(B5:B126)</f>
        <v>-0.08950895934208145</v>
      </c>
      <c r="C137" s="6">
        <f aca="true" t="shared" si="122" ref="C137:M137">SKEW(C5:C126)</f>
        <v>0.21106555460117868</v>
      </c>
      <c r="D137" s="6">
        <f t="shared" si="122"/>
        <v>0.3629473745868376</v>
      </c>
      <c r="E137" s="6">
        <f t="shared" si="122"/>
        <v>0.0058695705349341536</v>
      </c>
      <c r="F137" s="6">
        <f t="shared" si="122"/>
        <v>0.0024962227999056797</v>
      </c>
      <c r="G137" s="6">
        <f t="shared" si="122"/>
        <v>-0.12070406522452132</v>
      </c>
      <c r="H137" s="6">
        <f t="shared" si="122"/>
        <v>0.1596408673401431</v>
      </c>
      <c r="I137" s="6">
        <f t="shared" si="122"/>
        <v>0.14181376454726602</v>
      </c>
      <c r="J137" s="6">
        <f t="shared" si="122"/>
        <v>0.12423810617683873</v>
      </c>
      <c r="K137" s="6">
        <f t="shared" si="122"/>
        <v>-0.006827468950929921</v>
      </c>
      <c r="L137" s="6">
        <f t="shared" si="122"/>
        <v>-0.0624461572864986</v>
      </c>
      <c r="M137" s="6">
        <f t="shared" si="122"/>
        <v>-0.09984913568269221</v>
      </c>
      <c r="N137" s="13"/>
      <c r="O137" s="6">
        <f>SKEW(O5:O126)</f>
        <v>0.4561945301533534</v>
      </c>
      <c r="P137" s="13"/>
      <c r="Q137" s="13"/>
      <c r="R137" s="13"/>
      <c r="S137" s="15"/>
      <c r="T137" s="13"/>
      <c r="U137" s="6">
        <f aca="true" t="shared" si="123" ref="U137:AI137">SKEW(U5:U126)</f>
        <v>0.41968477740610255</v>
      </c>
      <c r="V137" s="6">
        <f t="shared" si="123"/>
        <v>0.6105182108981659</v>
      </c>
      <c r="W137" s="6">
        <f t="shared" si="123"/>
        <v>-0.2843722663794808</v>
      </c>
      <c r="X137" s="6">
        <f t="shared" si="123"/>
        <v>-0.19897120965137208</v>
      </c>
      <c r="Y137" s="6">
        <f t="shared" si="123"/>
        <v>0.05696498811698512</v>
      </c>
      <c r="Z137" s="6">
        <f t="shared" si="123"/>
        <v>0.4811986682624001</v>
      </c>
      <c r="AA137" s="6">
        <f t="shared" si="123"/>
        <v>0.2451781978499446</v>
      </c>
      <c r="AB137" s="6">
        <f t="shared" si="123"/>
        <v>0.5546457373843746</v>
      </c>
      <c r="AC137" s="6">
        <f t="shared" si="123"/>
        <v>0.6589215442063596</v>
      </c>
      <c r="AD137" s="6">
        <f t="shared" si="123"/>
        <v>-0.01512761387708693</v>
      </c>
      <c r="AE137" s="6">
        <f t="shared" si="123"/>
        <v>0.02750637299626616</v>
      </c>
      <c r="AF137" s="6">
        <f t="shared" si="123"/>
        <v>0.3290391011183666</v>
      </c>
      <c r="AG137" s="6">
        <f t="shared" si="123"/>
        <v>0.7623450953604249</v>
      </c>
      <c r="AH137" s="6">
        <f t="shared" si="123"/>
        <v>-0.7026978818403163</v>
      </c>
      <c r="AI137" s="6">
        <f t="shared" si="123"/>
        <v>0.6979191604054329</v>
      </c>
      <c r="AJ137" s="13"/>
      <c r="AK137" s="6">
        <f>SKEW(AK5:AK126)</f>
        <v>0.3292585881205544</v>
      </c>
      <c r="AL137" s="6">
        <f>SKEW(AL5:AL126)</f>
        <v>0.08002150178312807</v>
      </c>
      <c r="AM137" s="6">
        <f>SKEW(AM5:AM126)</f>
        <v>0.4069617124555769</v>
      </c>
      <c r="AN137" s="6"/>
      <c r="AO137" s="6"/>
      <c r="BA137"/>
      <c r="BB137"/>
      <c r="BC137"/>
      <c r="BD137"/>
      <c r="BH137"/>
      <c r="BJ137"/>
    </row>
    <row r="138" spans="1:62" ht="12.75">
      <c r="A138" s="21" t="s">
        <v>27</v>
      </c>
      <c r="B138" s="2">
        <f aca="true" t="shared" si="124" ref="B138:M138">MAX(B5:B126)</f>
        <v>25.3</v>
      </c>
      <c r="C138" s="2">
        <f t="shared" si="124"/>
        <v>30.5</v>
      </c>
      <c r="D138" s="2">
        <f t="shared" si="124"/>
        <v>42.7</v>
      </c>
      <c r="E138" s="2">
        <f t="shared" si="124"/>
        <v>50.5</v>
      </c>
      <c r="F138" s="2">
        <f t="shared" si="124"/>
        <v>62</v>
      </c>
      <c r="G138" s="2">
        <f t="shared" si="124"/>
        <v>70.1</v>
      </c>
      <c r="H138" s="2">
        <f t="shared" si="124"/>
        <v>73.5</v>
      </c>
      <c r="I138" s="2">
        <f t="shared" si="124"/>
        <v>72.2</v>
      </c>
      <c r="J138" s="2">
        <f t="shared" si="124"/>
        <v>63.1</v>
      </c>
      <c r="K138" s="2">
        <f t="shared" si="124"/>
        <v>54.8</v>
      </c>
      <c r="L138" s="2">
        <f t="shared" si="124"/>
        <v>41.7</v>
      </c>
      <c r="M138" s="2">
        <f t="shared" si="124"/>
        <v>28.6</v>
      </c>
      <c r="N138" s="13"/>
      <c r="O138" s="2">
        <f>MAX(O5:O126)</f>
        <v>45.475000000000016</v>
      </c>
      <c r="P138" s="2"/>
      <c r="Q138" s="2">
        <f>MAX(Q5:Q126)</f>
        <v>73.5</v>
      </c>
      <c r="R138" s="2">
        <f>MAX(R5:R126)</f>
        <v>20.5</v>
      </c>
      <c r="S138" s="22">
        <f>MAX(S5:S126)</f>
        <v>12</v>
      </c>
      <c r="T138" s="2"/>
      <c r="U138" s="2">
        <f aca="true" t="shared" si="125" ref="U138:AI138">MAX(U5:U126)</f>
        <v>48.1</v>
      </c>
      <c r="V138" s="2">
        <f t="shared" si="125"/>
        <v>43.5</v>
      </c>
      <c r="W138" s="2">
        <f t="shared" si="125"/>
        <v>69.33333333333333</v>
      </c>
      <c r="X138" s="2">
        <f t="shared" si="125"/>
        <v>67</v>
      </c>
      <c r="Y138" s="2">
        <f t="shared" si="125"/>
        <v>49.26666666666667</v>
      </c>
      <c r="Z138" s="2">
        <f t="shared" si="125"/>
        <v>46.08</v>
      </c>
      <c r="AA138" s="2">
        <f t="shared" si="125"/>
        <v>24.03333333333333</v>
      </c>
      <c r="AB138" s="2">
        <f t="shared" si="125"/>
        <v>18.806666666666665</v>
      </c>
      <c r="AC138" s="2">
        <f t="shared" si="125"/>
        <v>43.31333333333334</v>
      </c>
      <c r="AD138" s="2">
        <f t="shared" si="125"/>
        <v>61.28333333333333</v>
      </c>
      <c r="AE138" s="2">
        <f t="shared" si="125"/>
        <v>59.55333333333333</v>
      </c>
      <c r="AF138" s="2">
        <f t="shared" si="125"/>
        <v>32.03333333333333</v>
      </c>
      <c r="AG138" s="2">
        <f t="shared" si="125"/>
        <v>27.556666666666665</v>
      </c>
      <c r="AH138" s="2">
        <f t="shared" si="125"/>
        <v>46.13333333333333</v>
      </c>
      <c r="AI138" s="2">
        <f t="shared" si="125"/>
        <v>43.446666666666665</v>
      </c>
      <c r="AJ138" s="2"/>
      <c r="AK138" s="2">
        <f>MAX(AK5:AK126)</f>
        <v>42.1</v>
      </c>
      <c r="AL138" s="2">
        <f>MAX(AL5:AL126)</f>
        <v>51.35</v>
      </c>
      <c r="AM138" s="2">
        <f>MAX(AM5:AM126)</f>
        <v>46.16666666666667</v>
      </c>
      <c r="AN138" s="6"/>
      <c r="AO138" s="2"/>
      <c r="BA138"/>
      <c r="BB138"/>
      <c r="BC138"/>
      <c r="BD138"/>
      <c r="BH138"/>
      <c r="BJ138"/>
    </row>
    <row r="139" spans="1:62" ht="12.75">
      <c r="A139" s="21" t="s">
        <v>28</v>
      </c>
      <c r="B139" s="23">
        <f aca="true" t="shared" si="126" ref="B139:M139">MIN(B5:B126)</f>
        <v>-8.9</v>
      </c>
      <c r="C139" s="23">
        <f t="shared" si="126"/>
        <v>-3.4</v>
      </c>
      <c r="D139" s="23">
        <f t="shared" si="126"/>
        <v>13</v>
      </c>
      <c r="E139" s="23">
        <f t="shared" si="126"/>
        <v>32.3</v>
      </c>
      <c r="F139" s="23">
        <f t="shared" si="126"/>
        <v>44.5</v>
      </c>
      <c r="G139" s="23">
        <f t="shared" si="126"/>
        <v>56.2</v>
      </c>
      <c r="H139" s="23">
        <f t="shared" si="126"/>
        <v>61.6</v>
      </c>
      <c r="I139" s="23">
        <f t="shared" si="126"/>
        <v>60.1</v>
      </c>
      <c r="J139" s="23">
        <f t="shared" si="126"/>
        <v>49.9</v>
      </c>
      <c r="K139" s="23">
        <f t="shared" si="126"/>
        <v>34.7</v>
      </c>
      <c r="L139" s="23">
        <f t="shared" si="126"/>
        <v>19.5</v>
      </c>
      <c r="M139" s="23">
        <f t="shared" si="126"/>
        <v>2.3</v>
      </c>
      <c r="N139" s="13"/>
      <c r="O139" s="23">
        <f>MIN(O5:O126)</f>
        <v>35.67499999999999</v>
      </c>
      <c r="P139" s="23"/>
      <c r="Q139" s="23">
        <f>MIN(Q5:Q126)</f>
        <v>35.3</v>
      </c>
      <c r="R139" s="23">
        <f>MIN(R5:R126)</f>
        <v>-8.9</v>
      </c>
      <c r="S139" s="24">
        <f>MIN(S5:S126)</f>
        <v>3</v>
      </c>
      <c r="T139" s="23"/>
      <c r="U139" s="23">
        <f aca="true" t="shared" si="127" ref="U139:AI139">MIN(U5:U126)</f>
        <v>33.9</v>
      </c>
      <c r="V139" s="23">
        <f t="shared" si="127"/>
        <v>37.66666666666667</v>
      </c>
      <c r="W139" s="23">
        <f t="shared" si="127"/>
        <v>60.13333333333333</v>
      </c>
      <c r="X139" s="23">
        <f t="shared" si="127"/>
        <v>63.113333333333344</v>
      </c>
      <c r="Y139" s="23">
        <f t="shared" si="127"/>
        <v>37.666666666666664</v>
      </c>
      <c r="Z139" s="23">
        <f t="shared" si="127"/>
        <v>41.82</v>
      </c>
      <c r="AA139" s="23">
        <f t="shared" si="127"/>
        <v>2.9</v>
      </c>
      <c r="AB139" s="23">
        <f t="shared" si="127"/>
        <v>8.573333333333334</v>
      </c>
      <c r="AC139" s="23">
        <f t="shared" si="127"/>
        <v>38.57833333333333</v>
      </c>
      <c r="AD139" s="23">
        <f t="shared" si="127"/>
        <v>54.1</v>
      </c>
      <c r="AE139" s="23">
        <f t="shared" si="127"/>
        <v>55.989999999999995</v>
      </c>
      <c r="AF139" s="23">
        <f t="shared" si="127"/>
        <v>16.7</v>
      </c>
      <c r="AG139" s="23">
        <f t="shared" si="127"/>
        <v>20.516666666666666</v>
      </c>
      <c r="AH139" s="23">
        <f t="shared" si="127"/>
        <v>30.066666666666663</v>
      </c>
      <c r="AI139" s="23">
        <f t="shared" si="127"/>
        <v>38.48833333333333</v>
      </c>
      <c r="AJ139" s="23"/>
      <c r="AK139" s="23">
        <f>MIN(AK5:AK126)</f>
        <v>28.516666666666666</v>
      </c>
      <c r="AL139" s="23">
        <f>MIN(AL5:AL126)</f>
        <v>42.266666666666666</v>
      </c>
      <c r="AM139" s="23">
        <f>MIN(AM5:AM126)</f>
        <v>36.391666666666666</v>
      </c>
      <c r="AN139" s="2"/>
      <c r="AO139" s="25"/>
      <c r="BA139"/>
      <c r="BB139"/>
      <c r="BC139"/>
      <c r="BD139"/>
      <c r="BH139"/>
      <c r="BJ139"/>
    </row>
    <row r="140" spans="1:62" ht="12.75">
      <c r="A140" s="21" t="s">
        <v>45</v>
      </c>
      <c r="B140" s="29">
        <f aca="true" t="shared" si="128" ref="B140:M140">COUNT(B5:B126)</f>
        <v>122</v>
      </c>
      <c r="C140" s="29">
        <f t="shared" si="128"/>
        <v>122</v>
      </c>
      <c r="D140" s="29">
        <f t="shared" si="128"/>
        <v>122</v>
      </c>
      <c r="E140" s="29">
        <f t="shared" si="128"/>
        <v>121</v>
      </c>
      <c r="F140" s="29">
        <f t="shared" si="128"/>
        <v>121</v>
      </c>
      <c r="G140" s="29">
        <f t="shared" si="128"/>
        <v>121</v>
      </c>
      <c r="H140" s="29">
        <f t="shared" si="128"/>
        <v>121</v>
      </c>
      <c r="I140" s="29">
        <f t="shared" si="128"/>
        <v>121</v>
      </c>
      <c r="J140" s="29">
        <f t="shared" si="128"/>
        <v>121</v>
      </c>
      <c r="K140" s="29">
        <f t="shared" si="128"/>
        <v>121</v>
      </c>
      <c r="L140" s="29">
        <f t="shared" si="128"/>
        <v>121</v>
      </c>
      <c r="M140" s="29">
        <f t="shared" si="128"/>
        <v>121</v>
      </c>
      <c r="N140" s="29"/>
      <c r="O140" s="29">
        <f>COUNT(O5:O126)</f>
        <v>121</v>
      </c>
      <c r="Q140" s="29">
        <f>COUNT(Q5:Q126)</f>
        <v>122</v>
      </c>
      <c r="R140" s="29">
        <f>COUNT(R5:R126)</f>
        <v>122</v>
      </c>
      <c r="S140" s="29">
        <f>COUNT(S5:S126)</f>
        <v>122</v>
      </c>
      <c r="U140" s="29">
        <f aca="true" t="shared" si="129" ref="U140:AI140">COUNT(U5:U126)</f>
        <v>121</v>
      </c>
      <c r="V140" s="29">
        <f t="shared" si="129"/>
        <v>117</v>
      </c>
      <c r="W140" s="29">
        <f t="shared" si="129"/>
        <v>121</v>
      </c>
      <c r="X140" s="29">
        <f t="shared" si="129"/>
        <v>117</v>
      </c>
      <c r="Y140" s="29">
        <f t="shared" si="129"/>
        <v>121</v>
      </c>
      <c r="Z140" s="29">
        <f t="shared" si="129"/>
        <v>117</v>
      </c>
      <c r="AA140" s="29">
        <f t="shared" si="129"/>
        <v>121</v>
      </c>
      <c r="AB140" s="29">
        <f t="shared" si="129"/>
        <v>117</v>
      </c>
      <c r="AC140" s="29">
        <f t="shared" si="129"/>
        <v>117</v>
      </c>
      <c r="AD140" s="29">
        <f t="shared" si="129"/>
        <v>121</v>
      </c>
      <c r="AE140" s="29">
        <f t="shared" si="129"/>
        <v>117</v>
      </c>
      <c r="AF140" s="29">
        <f t="shared" si="129"/>
        <v>121</v>
      </c>
      <c r="AG140" s="29">
        <f t="shared" si="129"/>
        <v>117</v>
      </c>
      <c r="AH140" s="29">
        <f t="shared" si="129"/>
        <v>121</v>
      </c>
      <c r="AI140" s="29">
        <f t="shared" si="129"/>
        <v>117</v>
      </c>
      <c r="AK140" s="29">
        <f>COUNT(AK5:AK126)</f>
        <v>121</v>
      </c>
      <c r="AL140" s="29">
        <f>COUNT(AL5:AL126)</f>
        <v>121</v>
      </c>
      <c r="AM140" s="29">
        <f>COUNT(AM5:AM126)</f>
        <v>120</v>
      </c>
      <c r="AN140" s="25"/>
      <c r="AO140" s="25"/>
      <c r="BA140"/>
      <c r="BB140"/>
      <c r="BC140"/>
      <c r="BD140"/>
      <c r="BH140"/>
      <c r="BJ140"/>
    </row>
    <row r="141" spans="1:62" ht="12.75">
      <c r="A141" s="21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Q141" s="29"/>
      <c r="R141" s="29"/>
      <c r="S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K141" s="29"/>
      <c r="AL141" s="29"/>
      <c r="AM141" s="29"/>
      <c r="AN141" s="25"/>
      <c r="BA141"/>
      <c r="BB141"/>
      <c r="BC141"/>
      <c r="BD141"/>
      <c r="BH141"/>
      <c r="BJ141"/>
    </row>
    <row r="142" spans="1:62" ht="12.75">
      <c r="A142" t="s">
        <v>40</v>
      </c>
      <c r="B142" s="17">
        <f>+A11</f>
        <v>1901</v>
      </c>
      <c r="C142" s="17">
        <f>+A110</f>
        <v>2000</v>
      </c>
      <c r="D142" s="6"/>
      <c r="E142" s="17">
        <f>+C142-B142+1</f>
        <v>100</v>
      </c>
      <c r="F142" s="6"/>
      <c r="G142" s="6"/>
      <c r="H142" s="6"/>
      <c r="I142" s="6"/>
      <c r="J142" s="6"/>
      <c r="K142" s="6"/>
      <c r="L142" s="6"/>
      <c r="M142" s="6"/>
      <c r="N142" s="6"/>
      <c r="Q142" s="6"/>
      <c r="R142" s="6"/>
      <c r="S142" s="15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K142" s="6"/>
      <c r="AL142" s="6"/>
      <c r="AM142" s="6"/>
      <c r="BA142"/>
      <c r="BB142"/>
      <c r="BC142"/>
      <c r="BD142"/>
      <c r="BH142"/>
      <c r="BJ142"/>
    </row>
    <row r="143" spans="1:62" ht="12.75">
      <c r="A143" s="6" t="s">
        <v>41</v>
      </c>
      <c r="B143" s="18">
        <f aca="true" t="shared" si="130" ref="B143:M143">AVERAGE(B11:B110)</f>
        <v>8.556000000000001</v>
      </c>
      <c r="C143" s="18">
        <f t="shared" si="130"/>
        <v>13.175999999999998</v>
      </c>
      <c r="D143" s="18">
        <f t="shared" si="130"/>
        <v>25.813999999999986</v>
      </c>
      <c r="E143" s="18">
        <f t="shared" si="130"/>
        <v>41.03</v>
      </c>
      <c r="F143" s="18">
        <f t="shared" si="130"/>
        <v>53.31200000000002</v>
      </c>
      <c r="G143" s="18">
        <f t="shared" si="130"/>
        <v>62.62499999999998</v>
      </c>
      <c r="H143" s="18">
        <f t="shared" si="130"/>
        <v>67.65100000000001</v>
      </c>
      <c r="I143" s="18">
        <f t="shared" si="130"/>
        <v>65.084</v>
      </c>
      <c r="J143" s="18">
        <f t="shared" si="130"/>
        <v>56.19500000000002</v>
      </c>
      <c r="K143" s="18">
        <f t="shared" si="130"/>
        <v>45.05700000000001</v>
      </c>
      <c r="L143" s="18">
        <f t="shared" si="130"/>
        <v>29.181000000000004</v>
      </c>
      <c r="M143" s="18">
        <f t="shared" si="130"/>
        <v>14.687000000000005</v>
      </c>
      <c r="N143" s="13">
        <f>AVERAGE(B143:M143)</f>
        <v>40.19733333333333</v>
      </c>
      <c r="O143" s="18">
        <f>AVERAGE(O11:O110)</f>
        <v>40.197333333333326</v>
      </c>
      <c r="Q143" s="6"/>
      <c r="R143" s="6"/>
      <c r="S143" s="15"/>
      <c r="U143" s="18">
        <f aca="true" t="shared" si="131" ref="U143:AI143">AVERAGE(U11:U110)</f>
        <v>40.05200000000001</v>
      </c>
      <c r="V143" s="18">
        <f t="shared" si="131"/>
        <v>40.016799999999996</v>
      </c>
      <c r="W143" s="18">
        <f t="shared" si="131"/>
        <v>65.12</v>
      </c>
      <c r="X143" s="18">
        <f t="shared" si="131"/>
        <v>65.13920000000002</v>
      </c>
      <c r="Y143" s="18">
        <f t="shared" si="131"/>
        <v>43.477666666666686</v>
      </c>
      <c r="Z143" s="18">
        <f t="shared" si="131"/>
        <v>43.49613333333334</v>
      </c>
      <c r="AA143" s="18">
        <f t="shared" si="131"/>
        <v>12.168999999999999</v>
      </c>
      <c r="AB143" s="18">
        <f t="shared" si="131"/>
        <v>12.2146</v>
      </c>
      <c r="AC143" s="18">
        <f t="shared" si="131"/>
        <v>40.20553333333335</v>
      </c>
      <c r="AD143" s="18">
        <f t="shared" si="131"/>
        <v>57.64949999999999</v>
      </c>
      <c r="AE143" s="18">
        <f t="shared" si="131"/>
        <v>57.6629</v>
      </c>
      <c r="AF143" s="18">
        <f t="shared" si="131"/>
        <v>22.7625</v>
      </c>
      <c r="AG143" s="18">
        <f t="shared" si="131"/>
        <v>22.776533333333337</v>
      </c>
      <c r="AH143" s="18">
        <f t="shared" si="131"/>
        <v>40.206083333333325</v>
      </c>
      <c r="AI143" s="18">
        <f t="shared" si="131"/>
        <v>40.22205000000001</v>
      </c>
      <c r="AK143" s="18">
        <f>AVERAGE(AK11:AK110)</f>
        <v>34.0855</v>
      </c>
      <c r="AL143" s="18">
        <f>AVERAGE(AL11:AL110)</f>
        <v>46.30916666666664</v>
      </c>
      <c r="AM143" s="18">
        <f>AVERAGE(AM11:AM110)</f>
        <v>40.20650000000001</v>
      </c>
      <c r="AO143" s="26"/>
      <c r="BA143"/>
      <c r="BB143"/>
      <c r="BC143"/>
      <c r="BD143"/>
      <c r="BH143"/>
      <c r="BJ143"/>
    </row>
    <row r="144" spans="1:62" ht="12.75">
      <c r="A144" t="s">
        <v>42</v>
      </c>
      <c r="B144" s="18">
        <f aca="true" t="shared" si="132" ref="B144:M144">MEDIAN(B11:B110)</f>
        <v>8.75</v>
      </c>
      <c r="C144" s="18">
        <f t="shared" si="132"/>
        <v>12.850000000000001</v>
      </c>
      <c r="D144" s="18">
        <f t="shared" si="132"/>
        <v>25.5</v>
      </c>
      <c r="E144" s="18">
        <f t="shared" si="132"/>
        <v>41</v>
      </c>
      <c r="F144" s="18">
        <f t="shared" si="132"/>
        <v>53.150000000000006</v>
      </c>
      <c r="G144" s="18">
        <f t="shared" si="132"/>
        <v>62.6</v>
      </c>
      <c r="H144" s="18">
        <f t="shared" si="132"/>
        <v>67.4</v>
      </c>
      <c r="I144" s="18">
        <f t="shared" si="132"/>
        <v>64.95</v>
      </c>
      <c r="J144" s="18">
        <f t="shared" si="132"/>
        <v>56</v>
      </c>
      <c r="K144" s="18">
        <f t="shared" si="132"/>
        <v>45.2</v>
      </c>
      <c r="L144" s="18">
        <f t="shared" si="132"/>
        <v>29.3</v>
      </c>
      <c r="M144" s="18">
        <f t="shared" si="132"/>
        <v>14.8</v>
      </c>
      <c r="N144" s="18"/>
      <c r="O144" s="18">
        <f>MEDIAN(O11:O110)</f>
        <v>40.19583333333334</v>
      </c>
      <c r="Q144" s="6"/>
      <c r="R144" s="6"/>
      <c r="S144" s="15"/>
      <c r="U144" s="18">
        <f aca="true" t="shared" si="133" ref="U144:AI144">MEDIAN(U11:U110)</f>
        <v>39.96666666666667</v>
      </c>
      <c r="V144" s="18">
        <f t="shared" si="133"/>
        <v>39.846666666666664</v>
      </c>
      <c r="W144" s="18">
        <f t="shared" si="133"/>
        <v>65.3</v>
      </c>
      <c r="X144" s="18">
        <f t="shared" si="133"/>
        <v>65.13666666666666</v>
      </c>
      <c r="Y144" s="18">
        <f t="shared" si="133"/>
        <v>43.666666666666664</v>
      </c>
      <c r="Z144" s="18">
        <f t="shared" si="133"/>
        <v>43.45</v>
      </c>
      <c r="AA144" s="18">
        <f t="shared" si="133"/>
        <v>11.8</v>
      </c>
      <c r="AB144" s="18">
        <f t="shared" si="133"/>
        <v>12.033333333333333</v>
      </c>
      <c r="AC144" s="18">
        <f t="shared" si="133"/>
        <v>40.125</v>
      </c>
      <c r="AD144" s="18">
        <f t="shared" si="133"/>
        <v>57.625</v>
      </c>
      <c r="AE144" s="18">
        <f t="shared" si="133"/>
        <v>57.61333333333333</v>
      </c>
      <c r="AF144" s="18">
        <f t="shared" si="133"/>
        <v>22.758333333333333</v>
      </c>
      <c r="AG144" s="18">
        <f t="shared" si="133"/>
        <v>22.68</v>
      </c>
      <c r="AH144" s="18">
        <f t="shared" si="133"/>
        <v>40.14583333333333</v>
      </c>
      <c r="AI144" s="18">
        <f t="shared" si="133"/>
        <v>40.17</v>
      </c>
      <c r="AK144" s="18">
        <f>MEDIAN(AK11:AK110)</f>
        <v>34.016666666666666</v>
      </c>
      <c r="AL144" s="18">
        <f>MEDIAN(AL11:AL110)</f>
        <v>46.391666666666666</v>
      </c>
      <c r="AM144" s="18">
        <f>MEDIAN(AM11:AM110)</f>
        <v>40.1</v>
      </c>
      <c r="AN144" s="26"/>
      <c r="AO144" s="20"/>
      <c r="BA144"/>
      <c r="BB144"/>
      <c r="BC144"/>
      <c r="BD144"/>
      <c r="BH144"/>
      <c r="BJ144"/>
    </row>
    <row r="145" spans="1:62" ht="12.75">
      <c r="A145" t="s">
        <v>43</v>
      </c>
      <c r="B145" s="18">
        <f aca="true" t="shared" si="134" ref="B145:M145">MODE(B11:B110)</f>
        <v>2.5</v>
      </c>
      <c r="C145" s="18">
        <f t="shared" si="134"/>
        <v>10.6</v>
      </c>
      <c r="D145" s="18">
        <f t="shared" si="134"/>
        <v>30</v>
      </c>
      <c r="E145" s="18">
        <f t="shared" si="134"/>
        <v>39.2</v>
      </c>
      <c r="F145" s="18">
        <f t="shared" si="134"/>
        <v>53.8</v>
      </c>
      <c r="G145" s="18">
        <f t="shared" si="134"/>
        <v>58.9</v>
      </c>
      <c r="H145" s="18">
        <f t="shared" si="134"/>
        <v>68.1</v>
      </c>
      <c r="I145" s="18">
        <f t="shared" si="134"/>
        <v>63.5</v>
      </c>
      <c r="J145" s="18">
        <f t="shared" si="134"/>
        <v>55.9</v>
      </c>
      <c r="K145" s="18">
        <f t="shared" si="134"/>
        <v>44</v>
      </c>
      <c r="L145" s="18">
        <f t="shared" si="134"/>
        <v>25.6</v>
      </c>
      <c r="M145" s="18">
        <f t="shared" si="134"/>
        <v>10.2</v>
      </c>
      <c r="N145" s="18"/>
      <c r="O145" s="18">
        <f>MODE(O11:O110)</f>
        <v>41.233333333333334</v>
      </c>
      <c r="Q145" s="6"/>
      <c r="R145" s="6"/>
      <c r="S145" s="15"/>
      <c r="U145" s="18">
        <f aca="true" t="shared" si="135" ref="U145:AI145">MODE(U11:U110)</f>
        <v>37.333333333333336</v>
      </c>
      <c r="V145" s="18">
        <f t="shared" si="135"/>
        <v>42.67333333333333</v>
      </c>
      <c r="W145" s="18">
        <f t="shared" si="135"/>
        <v>65.73333333333333</v>
      </c>
      <c r="X145" s="18">
        <f t="shared" si="135"/>
        <v>64.59333333333333</v>
      </c>
      <c r="Y145" s="18">
        <f t="shared" si="135"/>
        <v>43.666666666666664</v>
      </c>
      <c r="Z145" s="18">
        <f t="shared" si="135"/>
        <v>43.62</v>
      </c>
      <c r="AA145" s="18">
        <f t="shared" si="135"/>
        <v>11</v>
      </c>
      <c r="AB145" s="18">
        <f t="shared" si="135"/>
        <v>11.32</v>
      </c>
      <c r="AC145" s="18">
        <f t="shared" si="135"/>
        <v>40.66833333333334</v>
      </c>
      <c r="AD145" s="18">
        <f t="shared" si="135"/>
        <v>58.01666666666667</v>
      </c>
      <c r="AE145" s="18">
        <f t="shared" si="135"/>
        <v>57.123333333333335</v>
      </c>
      <c r="AF145" s="18">
        <f t="shared" si="135"/>
        <v>24.283333333333335</v>
      </c>
      <c r="AG145" s="18">
        <f t="shared" si="135"/>
        <v>22.336666666666666</v>
      </c>
      <c r="AH145" s="18">
        <f t="shared" si="135"/>
        <v>40.15</v>
      </c>
      <c r="AI145" s="18">
        <f t="shared" si="135"/>
        <v>40.44166666666667</v>
      </c>
      <c r="AK145" s="18">
        <f>MODE(AK11:AK110)</f>
        <v>35.31666666666667</v>
      </c>
      <c r="AL145" s="18">
        <f>MODE(AL11:AL110)</f>
        <v>48.11666666666667</v>
      </c>
      <c r="AM145" s="18">
        <f>MODE(AM11:AM110)</f>
        <v>40.483333333333334</v>
      </c>
      <c r="AN145" s="20"/>
      <c r="AO145" s="6"/>
      <c r="BA145"/>
      <c r="BB145"/>
      <c r="BC145"/>
      <c r="BD145"/>
      <c r="BH145"/>
      <c r="BJ145"/>
    </row>
    <row r="146" spans="1:62" ht="12.75">
      <c r="A146" s="6" t="s">
        <v>44</v>
      </c>
      <c r="B146" s="6">
        <f>STDEVP(B11:B110)</f>
        <v>5.891338048355397</v>
      </c>
      <c r="C146" s="6">
        <f aca="true" t="shared" si="136" ref="C146:M146">STDEVP(C11:C110)</f>
        <v>5.944293397873287</v>
      </c>
      <c r="D146" s="6">
        <f t="shared" si="136"/>
        <v>4.972424358399086</v>
      </c>
      <c r="E146" s="6">
        <f t="shared" si="136"/>
        <v>3.676261688182711</v>
      </c>
      <c r="F146" s="6">
        <f t="shared" si="136"/>
        <v>3.4002729302219254</v>
      </c>
      <c r="G146" s="6">
        <f t="shared" si="136"/>
        <v>2.7502863487280735</v>
      </c>
      <c r="H146" s="6">
        <f t="shared" si="136"/>
        <v>2.394263769930122</v>
      </c>
      <c r="I146" s="6">
        <f t="shared" si="136"/>
        <v>2.4310787728907504</v>
      </c>
      <c r="J146" s="6">
        <f t="shared" si="136"/>
        <v>2.5206100452073112</v>
      </c>
      <c r="K146" s="6">
        <f t="shared" si="136"/>
        <v>3.425149777746952</v>
      </c>
      <c r="L146" s="6">
        <f t="shared" si="136"/>
        <v>3.9640054238106024</v>
      </c>
      <c r="M146" s="6">
        <f t="shared" si="136"/>
        <v>5.42063935343423</v>
      </c>
      <c r="N146" s="13"/>
      <c r="O146" s="6">
        <f>STDEVP(O11:O110)</f>
        <v>1.6343984112408665</v>
      </c>
      <c r="Q146" s="6"/>
      <c r="R146" s="6"/>
      <c r="S146" s="15"/>
      <c r="U146" s="13">
        <f aca="true" t="shared" si="137" ref="U146:AI146">STDEVP(U11:U110)</f>
        <v>2.6384815498481116</v>
      </c>
      <c r="V146" s="13">
        <f t="shared" si="137"/>
        <v>1.1788448130832707</v>
      </c>
      <c r="W146" s="13">
        <f t="shared" si="137"/>
        <v>1.7836604061436254</v>
      </c>
      <c r="X146" s="13">
        <f t="shared" si="137"/>
        <v>0.8410476429892514</v>
      </c>
      <c r="Y146" s="13">
        <f t="shared" si="137"/>
        <v>2.1055537936081756</v>
      </c>
      <c r="Z146" s="13">
        <f t="shared" si="137"/>
        <v>0.8283070713476034</v>
      </c>
      <c r="AA146" s="13">
        <f t="shared" si="137"/>
        <v>3.9032614710151283</v>
      </c>
      <c r="AB146" s="13">
        <f t="shared" si="137"/>
        <v>1.93561398699912</v>
      </c>
      <c r="AC146" s="13">
        <f t="shared" si="137"/>
        <v>0.8375749346244262</v>
      </c>
      <c r="AD146" s="13">
        <f t="shared" si="137"/>
        <v>1.5713572601063353</v>
      </c>
      <c r="AE146" s="13">
        <f t="shared" si="137"/>
        <v>0.7598598781646809</v>
      </c>
      <c r="AF146" s="13">
        <f t="shared" si="137"/>
        <v>2.5313055206530706</v>
      </c>
      <c r="AG146" s="13">
        <f t="shared" si="137"/>
        <v>1.1981549630809678</v>
      </c>
      <c r="AH146" s="13">
        <f t="shared" si="137"/>
        <v>1.6853934815051343</v>
      </c>
      <c r="AI146" s="13">
        <f t="shared" si="137"/>
        <v>0.8531999197465706</v>
      </c>
      <c r="AK146" s="13">
        <f>STDEVP(AK11:AK110)</f>
        <v>2.499878502603232</v>
      </c>
      <c r="AL146" s="13">
        <f>STDEVP(AL11:AL110)</f>
        <v>1.6371424546039564</v>
      </c>
      <c r="AM146" s="13">
        <f>STDEVP(AM11:AM110)</f>
        <v>1.5888253784898239</v>
      </c>
      <c r="AN146" s="6"/>
      <c r="AO146" s="6"/>
      <c r="BA146"/>
      <c r="BB146"/>
      <c r="BC146"/>
      <c r="BD146"/>
      <c r="BH146"/>
      <c r="BJ146"/>
    </row>
    <row r="147" spans="1:62" ht="12.75">
      <c r="A147" s="6" t="s">
        <v>53</v>
      </c>
      <c r="B147" s="6">
        <f>SKEW(B11:B110)</f>
        <v>-0.17994409588066673</v>
      </c>
      <c r="C147" s="6">
        <f aca="true" t="shared" si="138" ref="C147:M147">SKEW(C11:C110)</f>
        <v>0.2649238332458489</v>
      </c>
      <c r="D147" s="6">
        <f t="shared" si="138"/>
        <v>0.25870314725243015</v>
      </c>
      <c r="E147" s="6">
        <f t="shared" si="138"/>
        <v>0.07853887725705136</v>
      </c>
      <c r="F147" s="6">
        <f t="shared" si="138"/>
        <v>0.018521373233096463</v>
      </c>
      <c r="G147" s="6">
        <f t="shared" si="138"/>
        <v>-0.03070916905782904</v>
      </c>
      <c r="H147" s="6">
        <f t="shared" si="138"/>
        <v>0.2131872506464086</v>
      </c>
      <c r="I147" s="6">
        <f t="shared" si="138"/>
        <v>0.16393841406055976</v>
      </c>
      <c r="J147" s="6">
        <f t="shared" si="138"/>
        <v>0.032426241250635236</v>
      </c>
      <c r="K147" s="6">
        <f t="shared" si="138"/>
        <v>-0.04278471613145689</v>
      </c>
      <c r="L147" s="6">
        <f t="shared" si="138"/>
        <v>-0.23090289638371062</v>
      </c>
      <c r="M147" s="6">
        <f t="shared" si="138"/>
        <v>-0.15345472349203182</v>
      </c>
      <c r="N147" s="13"/>
      <c r="O147" s="6">
        <f>SKEW(O11:O110)</f>
        <v>0.44990131988764803</v>
      </c>
      <c r="Q147" s="6"/>
      <c r="R147" s="6"/>
      <c r="S147" s="15"/>
      <c r="U147" s="6">
        <f aca="true" t="shared" si="139" ref="U147:AI147">SKEW(U11:U110)</f>
        <v>0.32111888312530734</v>
      </c>
      <c r="V147" s="6">
        <f t="shared" si="139"/>
        <v>0.8219125511641838</v>
      </c>
      <c r="W147" s="6">
        <f t="shared" si="139"/>
        <v>-0.1810652617941169</v>
      </c>
      <c r="X147" s="6">
        <f t="shared" si="139"/>
        <v>0.045330234510579985</v>
      </c>
      <c r="Y147" s="6">
        <f t="shared" si="139"/>
        <v>0.20955153298158571</v>
      </c>
      <c r="Z147" s="6">
        <f t="shared" si="139"/>
        <v>0.48343933408284334</v>
      </c>
      <c r="AA147" s="6">
        <f t="shared" si="139"/>
        <v>0.2671632809525292</v>
      </c>
      <c r="AB147" s="6">
        <f t="shared" si="139"/>
        <v>0.6911178006536322</v>
      </c>
      <c r="AC147" s="6">
        <f t="shared" si="139"/>
        <v>0.8670666063473944</v>
      </c>
      <c r="AD147" s="6">
        <f t="shared" si="139"/>
        <v>0.09313799730404564</v>
      </c>
      <c r="AE147" s="6">
        <f t="shared" si="139"/>
        <v>0.25898407769496196</v>
      </c>
      <c r="AF147" s="6">
        <f t="shared" si="139"/>
        <v>0.1516029843303913</v>
      </c>
      <c r="AG147" s="6">
        <f t="shared" si="139"/>
        <v>1.014747145995624</v>
      </c>
      <c r="AH147" s="6">
        <f t="shared" si="139"/>
        <v>0.22435154183835365</v>
      </c>
      <c r="AI147" s="6">
        <f t="shared" si="139"/>
        <v>0.8996361068968682</v>
      </c>
      <c r="AK147" s="6">
        <f>SKEW(AK11:AK110)</f>
        <v>0.24236830824865044</v>
      </c>
      <c r="AL147" s="6">
        <f>SKEW(AL11:AL110)</f>
        <v>-0.08217412088715777</v>
      </c>
      <c r="AM147" s="6">
        <f>SKEW(AM11:AM110)</f>
        <v>0.23105500066489643</v>
      </c>
      <c r="AN147" s="6"/>
      <c r="AO147" s="6"/>
      <c r="BA147"/>
      <c r="BB147"/>
      <c r="BC147"/>
      <c r="BD147"/>
      <c r="BH147"/>
      <c r="BJ147"/>
    </row>
    <row r="148" spans="1:62" ht="12.75">
      <c r="A148" s="21" t="s">
        <v>27</v>
      </c>
      <c r="B148" s="2">
        <f aca="true" t="shared" si="140" ref="B148:M148">MAX(B11:B110)</f>
        <v>21.2</v>
      </c>
      <c r="C148" s="2">
        <f t="shared" si="140"/>
        <v>30.5</v>
      </c>
      <c r="D148" s="2">
        <f t="shared" si="140"/>
        <v>39.3</v>
      </c>
      <c r="E148" s="2">
        <f t="shared" si="140"/>
        <v>50.5</v>
      </c>
      <c r="F148" s="2">
        <f t="shared" si="140"/>
        <v>62</v>
      </c>
      <c r="G148" s="2">
        <f t="shared" si="140"/>
        <v>70.1</v>
      </c>
      <c r="H148" s="2">
        <f t="shared" si="140"/>
        <v>73.5</v>
      </c>
      <c r="I148" s="2">
        <f t="shared" si="140"/>
        <v>71.2</v>
      </c>
      <c r="J148" s="2">
        <f t="shared" si="140"/>
        <v>62.2</v>
      </c>
      <c r="K148" s="2">
        <f t="shared" si="140"/>
        <v>54.8</v>
      </c>
      <c r="L148" s="2">
        <f t="shared" si="140"/>
        <v>37.4</v>
      </c>
      <c r="M148" s="2">
        <f t="shared" si="140"/>
        <v>25.3</v>
      </c>
      <c r="N148" s="2"/>
      <c r="O148" s="2">
        <f>MAX(O11:O110)</f>
        <v>45.475000000000016</v>
      </c>
      <c r="Q148" s="2">
        <f>MAX(Q11:Q110)</f>
        <v>73.5</v>
      </c>
      <c r="R148" s="2">
        <f>MAX(R11:R110)</f>
        <v>19.1</v>
      </c>
      <c r="S148" s="22">
        <f>MAX(S11:S110)</f>
        <v>12</v>
      </c>
      <c r="U148" s="2">
        <f aca="true" t="shared" si="141" ref="U148:AI148">MAX(U11:U110)</f>
        <v>47.800000000000004</v>
      </c>
      <c r="V148" s="2">
        <f t="shared" si="141"/>
        <v>43.5</v>
      </c>
      <c r="W148" s="2">
        <f t="shared" si="141"/>
        <v>69.33333333333333</v>
      </c>
      <c r="X148" s="2">
        <f t="shared" si="141"/>
        <v>67</v>
      </c>
      <c r="Y148" s="2">
        <f t="shared" si="141"/>
        <v>49.26666666666667</v>
      </c>
      <c r="Z148" s="2">
        <f t="shared" si="141"/>
        <v>46.08</v>
      </c>
      <c r="AA148" s="2">
        <f t="shared" si="141"/>
        <v>24.03333333333333</v>
      </c>
      <c r="AB148" s="2">
        <f t="shared" si="141"/>
        <v>18.806666666666665</v>
      </c>
      <c r="AC148" s="2">
        <f t="shared" si="141"/>
        <v>43.31333333333334</v>
      </c>
      <c r="AD148" s="2">
        <f t="shared" si="141"/>
        <v>61.28333333333333</v>
      </c>
      <c r="AE148" s="2">
        <f t="shared" si="141"/>
        <v>59.55333333333333</v>
      </c>
      <c r="AF148" s="2">
        <f t="shared" si="141"/>
        <v>29.08333333333333</v>
      </c>
      <c r="AG148" s="2">
        <f t="shared" si="141"/>
        <v>27.556666666666665</v>
      </c>
      <c r="AH148" s="2">
        <f t="shared" si="141"/>
        <v>45.008333333333326</v>
      </c>
      <c r="AI148" s="2">
        <f t="shared" si="141"/>
        <v>43.446666666666665</v>
      </c>
      <c r="AK148" s="2">
        <f>MAX(AK11:AK110)</f>
        <v>41.53333333333333</v>
      </c>
      <c r="AL148" s="2">
        <f>MAX(AL11:AL110)</f>
        <v>51.23333333333334</v>
      </c>
      <c r="AM148" s="2">
        <f>MAX(AM11:AM110)</f>
        <v>44.15</v>
      </c>
      <c r="AN148" s="6"/>
      <c r="AO148" s="25"/>
      <c r="BA148"/>
      <c r="BB148"/>
      <c r="BC148"/>
      <c r="BD148"/>
      <c r="BH148"/>
      <c r="BJ148"/>
    </row>
    <row r="149" spans="1:62" ht="12.75">
      <c r="A149" s="21" t="s">
        <v>28</v>
      </c>
      <c r="B149" s="23">
        <f aca="true" t="shared" si="142" ref="B149:M149">MIN(B11:B110)</f>
        <v>-8.9</v>
      </c>
      <c r="C149" s="23">
        <f t="shared" si="142"/>
        <v>-3.4</v>
      </c>
      <c r="D149" s="23">
        <f t="shared" si="142"/>
        <v>16</v>
      </c>
      <c r="E149" s="23">
        <f t="shared" si="142"/>
        <v>32.3</v>
      </c>
      <c r="F149" s="23">
        <f t="shared" si="142"/>
        <v>44.5</v>
      </c>
      <c r="G149" s="23">
        <f t="shared" si="142"/>
        <v>56.2</v>
      </c>
      <c r="H149" s="23">
        <f t="shared" si="142"/>
        <v>61.6</v>
      </c>
      <c r="I149" s="23">
        <f t="shared" si="142"/>
        <v>60.1</v>
      </c>
      <c r="J149" s="23">
        <f t="shared" si="142"/>
        <v>49.9</v>
      </c>
      <c r="K149" s="23">
        <f t="shared" si="142"/>
        <v>34.7</v>
      </c>
      <c r="L149" s="23">
        <f t="shared" si="142"/>
        <v>20.3</v>
      </c>
      <c r="M149" s="23">
        <f t="shared" si="142"/>
        <v>2.3</v>
      </c>
      <c r="N149" s="23"/>
      <c r="O149" s="23">
        <f>MIN(O11:O110)</f>
        <v>35.67499999999999</v>
      </c>
      <c r="Q149" s="23">
        <f>MIN(Q11:Q110)</f>
        <v>61.7</v>
      </c>
      <c r="R149" s="23">
        <f>MIN(R11:R110)</f>
        <v>-8.9</v>
      </c>
      <c r="S149" s="24">
        <f>MIN(S11:S110)</f>
        <v>12</v>
      </c>
      <c r="U149" s="23">
        <f aca="true" t="shared" si="143" ref="U149:AI149">MIN(U11:U110)</f>
        <v>33.9</v>
      </c>
      <c r="V149" s="23">
        <f t="shared" si="143"/>
        <v>37.66666666666667</v>
      </c>
      <c r="W149" s="23">
        <f t="shared" si="143"/>
        <v>60.13333333333333</v>
      </c>
      <c r="X149" s="23">
        <f t="shared" si="143"/>
        <v>63.113333333333344</v>
      </c>
      <c r="Y149" s="23">
        <f t="shared" si="143"/>
        <v>39.03333333333334</v>
      </c>
      <c r="Z149" s="23">
        <f t="shared" si="143"/>
        <v>41.82</v>
      </c>
      <c r="AA149" s="23">
        <f t="shared" si="143"/>
        <v>2.9</v>
      </c>
      <c r="AB149" s="23">
        <f t="shared" si="143"/>
        <v>8.573333333333334</v>
      </c>
      <c r="AC149" s="23">
        <f t="shared" si="143"/>
        <v>38.57833333333333</v>
      </c>
      <c r="AD149" s="23">
        <f t="shared" si="143"/>
        <v>54.1</v>
      </c>
      <c r="AE149" s="23">
        <f t="shared" si="143"/>
        <v>55.989999999999995</v>
      </c>
      <c r="AF149" s="23">
        <f t="shared" si="143"/>
        <v>16.7</v>
      </c>
      <c r="AG149" s="23">
        <f t="shared" si="143"/>
        <v>20.516666666666666</v>
      </c>
      <c r="AH149" s="23">
        <f t="shared" si="143"/>
        <v>36.21666666666666</v>
      </c>
      <c r="AI149" s="23">
        <f t="shared" si="143"/>
        <v>38.48833333333333</v>
      </c>
      <c r="AK149" s="23">
        <f>MIN(AK11:AK110)</f>
        <v>28.516666666666666</v>
      </c>
      <c r="AL149" s="23">
        <f>MIN(AL11:AL110)</f>
        <v>42.266666666666666</v>
      </c>
      <c r="AM149" s="23">
        <f>MIN(AM11:AM110)</f>
        <v>36.391666666666666</v>
      </c>
      <c r="AN149" s="25"/>
      <c r="AO149" s="25"/>
      <c r="BA149"/>
      <c r="BB149"/>
      <c r="BC149"/>
      <c r="BD149"/>
      <c r="BH149"/>
      <c r="BJ149"/>
    </row>
    <row r="150" spans="1:62" ht="12.75">
      <c r="A150" s="21" t="s">
        <v>45</v>
      </c>
      <c r="B150" s="29">
        <f aca="true" t="shared" si="144" ref="B150:M150">COUNT(B11:B110)</f>
        <v>100</v>
      </c>
      <c r="C150" s="29">
        <f t="shared" si="144"/>
        <v>100</v>
      </c>
      <c r="D150" s="29">
        <f t="shared" si="144"/>
        <v>100</v>
      </c>
      <c r="E150" s="29">
        <f t="shared" si="144"/>
        <v>100</v>
      </c>
      <c r="F150" s="29">
        <f t="shared" si="144"/>
        <v>100</v>
      </c>
      <c r="G150" s="29">
        <f t="shared" si="144"/>
        <v>100</v>
      </c>
      <c r="H150" s="29">
        <f t="shared" si="144"/>
        <v>100</v>
      </c>
      <c r="I150" s="29">
        <f t="shared" si="144"/>
        <v>100</v>
      </c>
      <c r="J150" s="29">
        <f t="shared" si="144"/>
        <v>100</v>
      </c>
      <c r="K150" s="29">
        <f t="shared" si="144"/>
        <v>100</v>
      </c>
      <c r="L150" s="29">
        <f t="shared" si="144"/>
        <v>100</v>
      </c>
      <c r="M150" s="29">
        <f t="shared" si="144"/>
        <v>100</v>
      </c>
      <c r="N150" s="29"/>
      <c r="O150" s="29">
        <f>COUNT(O11:O110)</f>
        <v>100</v>
      </c>
      <c r="Q150" s="29">
        <f>COUNT(Q11:Q110)</f>
        <v>100</v>
      </c>
      <c r="R150" s="29">
        <f>COUNT(R11:R110)</f>
        <v>100</v>
      </c>
      <c r="S150" s="29">
        <f>COUNT(S11:S110)</f>
        <v>100</v>
      </c>
      <c r="U150" s="29">
        <f aca="true" t="shared" si="145" ref="U150:AI150">COUNT(U11:U110)</f>
        <v>100</v>
      </c>
      <c r="V150" s="29">
        <f t="shared" si="145"/>
        <v>100</v>
      </c>
      <c r="W150" s="29">
        <f t="shared" si="145"/>
        <v>100</v>
      </c>
      <c r="X150" s="29">
        <f t="shared" si="145"/>
        <v>100</v>
      </c>
      <c r="Y150" s="29">
        <f t="shared" si="145"/>
        <v>100</v>
      </c>
      <c r="Z150" s="29">
        <f t="shared" si="145"/>
        <v>100</v>
      </c>
      <c r="AA150" s="29">
        <f t="shared" si="145"/>
        <v>100</v>
      </c>
      <c r="AB150" s="29">
        <f t="shared" si="145"/>
        <v>100</v>
      </c>
      <c r="AC150" s="29">
        <f t="shared" si="145"/>
        <v>100</v>
      </c>
      <c r="AD150" s="29">
        <f t="shared" si="145"/>
        <v>100</v>
      </c>
      <c r="AE150" s="29">
        <f t="shared" si="145"/>
        <v>100</v>
      </c>
      <c r="AF150" s="29">
        <f t="shared" si="145"/>
        <v>100</v>
      </c>
      <c r="AG150" s="29">
        <f t="shared" si="145"/>
        <v>100</v>
      </c>
      <c r="AH150" s="29">
        <f t="shared" si="145"/>
        <v>100</v>
      </c>
      <c r="AI150" s="29">
        <f t="shared" si="145"/>
        <v>100</v>
      </c>
      <c r="AK150" s="29">
        <f>COUNT(AK11:AK110)</f>
        <v>100</v>
      </c>
      <c r="AL150" s="29">
        <f>COUNT(AL11:AL110)</f>
        <v>100</v>
      </c>
      <c r="AM150" s="29">
        <f>COUNT(AM11:AM110)</f>
        <v>100</v>
      </c>
      <c r="AN150" s="25"/>
      <c r="AO150" s="25"/>
      <c r="BA150"/>
      <c r="BB150"/>
      <c r="BC150"/>
      <c r="BD150"/>
      <c r="BH150"/>
      <c r="BJ150"/>
    </row>
    <row r="151" spans="2:62" ht="12.75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O151" s="6"/>
      <c r="Q151" s="6"/>
      <c r="R151" s="6"/>
      <c r="S151" s="15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K151" s="6"/>
      <c r="AL151" s="6"/>
      <c r="AM151" s="6"/>
      <c r="AN151" s="25"/>
      <c r="AO151" s="25"/>
      <c r="BA151"/>
      <c r="BB151"/>
      <c r="BC151"/>
      <c r="BD151"/>
      <c r="BH151"/>
      <c r="BJ151"/>
    </row>
    <row r="152" spans="1:62" ht="12.75">
      <c r="A152" t="s">
        <v>40</v>
      </c>
      <c r="B152" s="17">
        <f>+A61</f>
        <v>1951</v>
      </c>
      <c r="C152" s="17">
        <f>+A110</f>
        <v>2000</v>
      </c>
      <c r="D152" s="6"/>
      <c r="E152" s="17">
        <f>+C152-B152+1</f>
        <v>50</v>
      </c>
      <c r="F152" s="6"/>
      <c r="G152" s="6"/>
      <c r="H152" s="6"/>
      <c r="I152" s="6"/>
      <c r="J152" s="6"/>
      <c r="K152" s="6"/>
      <c r="L152" s="6"/>
      <c r="M152" s="6"/>
      <c r="O152" s="6"/>
      <c r="Q152" s="6"/>
      <c r="R152" s="6"/>
      <c r="S152" s="15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K152" s="6"/>
      <c r="AL152" s="6"/>
      <c r="AM152" s="6"/>
      <c r="AN152" s="25"/>
      <c r="AO152" s="6"/>
      <c r="BA152"/>
      <c r="BB152"/>
      <c r="BC152"/>
      <c r="BD152"/>
      <c r="BH152"/>
      <c r="BJ152"/>
    </row>
    <row r="153" spans="1:62" ht="12.75">
      <c r="A153" s="6" t="s">
        <v>41</v>
      </c>
      <c r="B153" s="18">
        <f aca="true" t="shared" si="146" ref="B153:M153">AVERAGE(B61:B110)</f>
        <v>8.527999999999999</v>
      </c>
      <c r="C153" s="18">
        <f t="shared" si="146"/>
        <v>14.682000000000002</v>
      </c>
      <c r="D153" s="18">
        <f t="shared" si="146"/>
        <v>26.366</v>
      </c>
      <c r="E153" s="18">
        <f t="shared" si="146"/>
        <v>41.469999999999985</v>
      </c>
      <c r="F153" s="18">
        <f t="shared" si="146"/>
        <v>53.78200000000001</v>
      </c>
      <c r="G153" s="18">
        <f t="shared" si="146"/>
        <v>62.71999999999999</v>
      </c>
      <c r="H153" s="18">
        <f t="shared" si="146"/>
        <v>67.55199999999999</v>
      </c>
      <c r="I153" s="18">
        <f t="shared" si="146"/>
        <v>65.25400000000002</v>
      </c>
      <c r="J153" s="18">
        <f t="shared" si="146"/>
        <v>55.907999999999994</v>
      </c>
      <c r="K153" s="18">
        <f t="shared" si="146"/>
        <v>45.13799999999999</v>
      </c>
      <c r="L153" s="18">
        <f t="shared" si="146"/>
        <v>29.174000000000007</v>
      </c>
      <c r="M153" s="18">
        <f t="shared" si="146"/>
        <v>14.988000000000005</v>
      </c>
      <c r="N153" s="13">
        <f>AVERAGE(B153:M153)</f>
        <v>40.4635</v>
      </c>
      <c r="O153" s="18">
        <f>AVERAGE(O61:O110)</f>
        <v>40.46349999999999</v>
      </c>
      <c r="P153" s="18"/>
      <c r="Q153" s="18"/>
      <c r="R153" s="18"/>
      <c r="S153" s="19"/>
      <c r="T153" s="18"/>
      <c r="U153" s="18">
        <f aca="true" t="shared" si="147" ref="U153:AI153">AVERAGE(U61:U110)</f>
        <v>40.53933333333333</v>
      </c>
      <c r="V153" s="18">
        <f t="shared" si="147"/>
        <v>40.4576</v>
      </c>
      <c r="W153" s="18">
        <f t="shared" si="147"/>
        <v>65.17533333333336</v>
      </c>
      <c r="X153" s="18">
        <f t="shared" si="147"/>
        <v>65.2104</v>
      </c>
      <c r="Y153" s="18">
        <f t="shared" si="147"/>
        <v>43.40666666666666</v>
      </c>
      <c r="Z153" s="18">
        <f t="shared" si="147"/>
        <v>43.44573333333334</v>
      </c>
      <c r="AA153" s="18">
        <f t="shared" si="147"/>
        <v>12.780666666666663</v>
      </c>
      <c r="AB153" s="18">
        <f t="shared" si="147"/>
        <v>12.808399999999999</v>
      </c>
      <c r="AC153" s="18">
        <f t="shared" si="147"/>
        <v>40.4651</v>
      </c>
      <c r="AD153" s="18">
        <f t="shared" si="147"/>
        <v>57.78099999999999</v>
      </c>
      <c r="AE153" s="18">
        <f t="shared" si="147"/>
        <v>57.782133333333334</v>
      </c>
      <c r="AF153" s="18">
        <f t="shared" si="147"/>
        <v>23.192000000000004</v>
      </c>
      <c r="AG153" s="18">
        <f t="shared" si="147"/>
        <v>23.197599999999994</v>
      </c>
      <c r="AH153" s="18">
        <f t="shared" si="147"/>
        <v>40.52300000000001</v>
      </c>
      <c r="AI153" s="18">
        <f t="shared" si="147"/>
        <v>40.50726666666665</v>
      </c>
      <c r="AJ153" s="18"/>
      <c r="AK153" s="18">
        <f>AVERAGE(AK61:AK110)</f>
        <v>34.59133333333333</v>
      </c>
      <c r="AL153" s="18">
        <f>AVERAGE(AL61:AL110)</f>
        <v>46.335666666666675</v>
      </c>
      <c r="AM153" s="18">
        <f>AVERAGE(AM61:AM110)</f>
        <v>40.501333333333335</v>
      </c>
      <c r="AN153" s="6"/>
      <c r="BA153"/>
      <c r="BB153"/>
      <c r="BC153"/>
      <c r="BD153"/>
      <c r="BH153"/>
      <c r="BJ153"/>
    </row>
    <row r="154" spans="1:62" ht="12.75">
      <c r="A154" t="s">
        <v>42</v>
      </c>
      <c r="B154" s="18">
        <f aca="true" t="shared" si="148" ref="B154:M154">MEDIAN(B61:B110)</f>
        <v>8.75</v>
      </c>
      <c r="C154" s="18">
        <f t="shared" si="148"/>
        <v>13.1</v>
      </c>
      <c r="D154" s="18">
        <f t="shared" si="148"/>
        <v>26.25</v>
      </c>
      <c r="E154" s="18">
        <f t="shared" si="148"/>
        <v>41.4</v>
      </c>
      <c r="F154" s="18">
        <f t="shared" si="148"/>
        <v>53.2</v>
      </c>
      <c r="G154" s="18">
        <f t="shared" si="148"/>
        <v>62.75</v>
      </c>
      <c r="H154" s="18">
        <f t="shared" si="148"/>
        <v>67.30000000000001</v>
      </c>
      <c r="I154" s="18">
        <f t="shared" si="148"/>
        <v>65.1</v>
      </c>
      <c r="J154" s="18">
        <f t="shared" si="148"/>
        <v>55.849999999999994</v>
      </c>
      <c r="K154" s="18">
        <f t="shared" si="148"/>
        <v>45.150000000000006</v>
      </c>
      <c r="L154" s="18">
        <f t="shared" si="148"/>
        <v>29.5</v>
      </c>
      <c r="M154" s="18">
        <f t="shared" si="148"/>
        <v>15.05</v>
      </c>
      <c r="N154" s="13"/>
      <c r="O154" s="18">
        <f>MEDIAN(O61:O110)</f>
        <v>40.37083333333333</v>
      </c>
      <c r="P154" s="18"/>
      <c r="Q154" s="18"/>
      <c r="R154" s="18"/>
      <c r="S154" s="19"/>
      <c r="T154" s="18"/>
      <c r="U154" s="18">
        <f aca="true" t="shared" si="149" ref="U154:AI154">MEDIAN(U61:U110)</f>
        <v>40.03333333333333</v>
      </c>
      <c r="V154" s="18">
        <f t="shared" si="149"/>
        <v>40.11333333333334</v>
      </c>
      <c r="W154" s="18">
        <f t="shared" si="149"/>
        <v>65.28333333333333</v>
      </c>
      <c r="X154" s="18">
        <f t="shared" si="149"/>
        <v>65.14</v>
      </c>
      <c r="Y154" s="18">
        <f t="shared" si="149"/>
        <v>43.416666666666664</v>
      </c>
      <c r="Z154" s="18">
        <f t="shared" si="149"/>
        <v>43.34</v>
      </c>
      <c r="AA154" s="18">
        <f t="shared" si="149"/>
        <v>12.266666666666667</v>
      </c>
      <c r="AB154" s="18">
        <f t="shared" si="149"/>
        <v>12.68</v>
      </c>
      <c r="AC154" s="18">
        <f t="shared" si="149"/>
        <v>40.25</v>
      </c>
      <c r="AD154" s="18">
        <f t="shared" si="149"/>
        <v>57.675</v>
      </c>
      <c r="AE154" s="18">
        <f t="shared" si="149"/>
        <v>57.67166666666667</v>
      </c>
      <c r="AF154" s="18">
        <f t="shared" si="149"/>
        <v>22.875</v>
      </c>
      <c r="AG154" s="18">
        <f t="shared" si="149"/>
        <v>23.031666666666666</v>
      </c>
      <c r="AH154" s="18">
        <f t="shared" si="149"/>
        <v>40.358333333333334</v>
      </c>
      <c r="AI154" s="18">
        <f t="shared" si="149"/>
        <v>40.38250000000001</v>
      </c>
      <c r="AJ154" s="18"/>
      <c r="AK154" s="18">
        <f>MEDIAN(AK61:AK110)</f>
        <v>34.416666666666664</v>
      </c>
      <c r="AL154" s="18">
        <f>MEDIAN(AL61:AL110)</f>
        <v>46.61666666666667</v>
      </c>
      <c r="AM154" s="18">
        <f>MEDIAN(AM61:AM110)</f>
        <v>40.141666666666666</v>
      </c>
      <c r="BA154"/>
      <c r="BB154"/>
      <c r="BC154"/>
      <c r="BD154"/>
      <c r="BH154"/>
      <c r="BJ154"/>
    </row>
    <row r="155" spans="1:62" ht="12.75">
      <c r="A155" t="s">
        <v>43</v>
      </c>
      <c r="B155" s="18">
        <f aca="true" t="shared" si="150" ref="B155:M155">MODE(B61:B110)</f>
        <v>11.5</v>
      </c>
      <c r="C155" s="18">
        <f t="shared" si="150"/>
        <v>13.1</v>
      </c>
      <c r="D155" s="18">
        <f t="shared" si="150"/>
        <v>23.1</v>
      </c>
      <c r="E155" s="18">
        <f t="shared" si="150"/>
        <v>44.8</v>
      </c>
      <c r="F155" s="18">
        <f t="shared" si="150"/>
        <v>56.7</v>
      </c>
      <c r="G155" s="18">
        <f t="shared" si="150"/>
        <v>65.8</v>
      </c>
      <c r="H155" s="18">
        <f t="shared" si="150"/>
        <v>66.3</v>
      </c>
      <c r="I155" s="18">
        <f t="shared" si="150"/>
        <v>67.1</v>
      </c>
      <c r="J155" s="18">
        <f t="shared" si="150"/>
        <v>56.6</v>
      </c>
      <c r="K155" s="18">
        <f t="shared" si="150"/>
        <v>45.2</v>
      </c>
      <c r="L155" s="18">
        <f t="shared" si="150"/>
        <v>27.3</v>
      </c>
      <c r="M155" s="18">
        <f t="shared" si="150"/>
        <v>13.8</v>
      </c>
      <c r="N155" s="13"/>
      <c r="O155" s="18" t="e">
        <f>MODE(O61:O110)</f>
        <v>#N/A</v>
      </c>
      <c r="P155" s="18"/>
      <c r="Q155" s="18"/>
      <c r="R155" s="18"/>
      <c r="S155" s="19"/>
      <c r="T155" s="18"/>
      <c r="U155" s="18">
        <f aca="true" t="shared" si="151" ref="U155:AI155">MODE(U61:U110)</f>
        <v>37.333333333333336</v>
      </c>
      <c r="V155" s="18">
        <f t="shared" si="151"/>
        <v>42.67333333333333</v>
      </c>
      <c r="W155" s="18">
        <f t="shared" si="151"/>
        <v>65.3</v>
      </c>
      <c r="X155" s="18">
        <f t="shared" si="151"/>
        <v>64.59333333333333</v>
      </c>
      <c r="Y155" s="18">
        <f t="shared" si="151"/>
        <v>43.666666666666664</v>
      </c>
      <c r="Z155" s="18">
        <f t="shared" si="151"/>
        <v>43.2</v>
      </c>
      <c r="AA155" s="18" t="e">
        <f t="shared" si="151"/>
        <v>#N/A</v>
      </c>
      <c r="AB155" s="18" t="e">
        <f t="shared" si="151"/>
        <v>#N/A</v>
      </c>
      <c r="AC155" s="18">
        <f t="shared" si="151"/>
        <v>40.76166666666667</v>
      </c>
      <c r="AD155" s="18">
        <f t="shared" si="151"/>
        <v>58.51666666666666</v>
      </c>
      <c r="AE155" s="18" t="e">
        <f t="shared" si="151"/>
        <v>#N/A</v>
      </c>
      <c r="AF155" s="18">
        <f t="shared" si="151"/>
        <v>21.36666666666667</v>
      </c>
      <c r="AG155" s="18">
        <f t="shared" si="151"/>
        <v>22.116666666666667</v>
      </c>
      <c r="AH155" s="18">
        <f t="shared" si="151"/>
        <v>40.38333333333333</v>
      </c>
      <c r="AI155" s="18" t="e">
        <f t="shared" si="151"/>
        <v>#N/A</v>
      </c>
      <c r="AJ155" s="18"/>
      <c r="AK155" s="18">
        <f>MODE(AK61:AK110)</f>
        <v>33.21666666666667</v>
      </c>
      <c r="AL155" s="18">
        <f>MODE(AL61:AL110)</f>
        <v>46.68333333333334</v>
      </c>
      <c r="AM155" s="18">
        <f>MODE(AM61:AM110)</f>
        <v>39.75</v>
      </c>
      <c r="BA155"/>
      <c r="BB155"/>
      <c r="BC155"/>
      <c r="BD155"/>
      <c r="BH155"/>
      <c r="BJ155"/>
    </row>
    <row r="156" spans="1:62" ht="12.75">
      <c r="A156" s="6" t="s">
        <v>44</v>
      </c>
      <c r="B156" s="6">
        <f>STDEVP(B61:B110)</f>
        <v>5.5102827513658506</v>
      </c>
      <c r="C156" s="6">
        <f aca="true" t="shared" si="152" ref="C156:M156">STDEVP(C61:C110)</f>
        <v>5.941066907551196</v>
      </c>
      <c r="D156" s="6">
        <f t="shared" si="152"/>
        <v>4.734664085233507</v>
      </c>
      <c r="E156" s="6">
        <f t="shared" si="152"/>
        <v>3.2681034255359793</v>
      </c>
      <c r="F156" s="6">
        <f t="shared" si="152"/>
        <v>3.404801903194957</v>
      </c>
      <c r="G156" s="6">
        <f t="shared" si="152"/>
        <v>2.476610587072582</v>
      </c>
      <c r="H156" s="6">
        <f t="shared" si="152"/>
        <v>2.3240688457960963</v>
      </c>
      <c r="I156" s="6">
        <f t="shared" si="152"/>
        <v>2.3388210705395998</v>
      </c>
      <c r="J156" s="6">
        <f t="shared" si="152"/>
        <v>2.2916230056446896</v>
      </c>
      <c r="K156" s="6">
        <f t="shared" si="152"/>
        <v>3.265632557407524</v>
      </c>
      <c r="L156" s="6">
        <f t="shared" si="152"/>
        <v>4.01565984615229</v>
      </c>
      <c r="M156" s="6">
        <f t="shared" si="152"/>
        <v>5.392129078573678</v>
      </c>
      <c r="N156" s="13"/>
      <c r="O156" s="6">
        <f>STDEVP(O61:O110)</f>
        <v>1.5703192262155572</v>
      </c>
      <c r="P156" s="13"/>
      <c r="Q156" s="13"/>
      <c r="R156" s="13"/>
      <c r="S156" s="15"/>
      <c r="T156" s="13"/>
      <c r="U156" s="13">
        <f aca="true" t="shared" si="153" ref="U156:AI156">STDEVP(U61:U110)</f>
        <v>2.6413354366473194</v>
      </c>
      <c r="V156" s="13">
        <f t="shared" si="153"/>
        <v>1.3285184797777967</v>
      </c>
      <c r="W156" s="13">
        <f t="shared" si="153"/>
        <v>1.67322456485806</v>
      </c>
      <c r="X156" s="13">
        <f t="shared" si="153"/>
        <v>0.618763153395546</v>
      </c>
      <c r="Y156" s="13">
        <f t="shared" si="153"/>
        <v>2.195085419750221</v>
      </c>
      <c r="Z156" s="13">
        <f t="shared" si="153"/>
        <v>0.9078463012353276</v>
      </c>
      <c r="AA156" s="13">
        <f t="shared" si="153"/>
        <v>3.868976838619976</v>
      </c>
      <c r="AB156" s="13">
        <f t="shared" si="153"/>
        <v>2.051752989248188</v>
      </c>
      <c r="AC156" s="13">
        <f t="shared" si="153"/>
        <v>0.8679160488075905</v>
      </c>
      <c r="AD156" s="13">
        <f t="shared" si="153"/>
        <v>1.461110726658167</v>
      </c>
      <c r="AE156" s="13">
        <f t="shared" si="153"/>
        <v>0.7408957821448307</v>
      </c>
      <c r="AF156" s="13">
        <f t="shared" si="153"/>
        <v>2.4852391791893096</v>
      </c>
      <c r="AG156" s="13">
        <f t="shared" si="153"/>
        <v>1.2637095376531566</v>
      </c>
      <c r="AH156" s="13">
        <f t="shared" si="153"/>
        <v>1.6124029342016906</v>
      </c>
      <c r="AI156" s="13">
        <f t="shared" si="153"/>
        <v>0.8857862019446652</v>
      </c>
      <c r="AJ156" s="13"/>
      <c r="AK156" s="13">
        <f>STDEVP(AK61:AK110)</f>
        <v>2.425790226343206</v>
      </c>
      <c r="AL156" s="13">
        <f>STDEVP(AL61:AL110)</f>
        <v>1.502313068423341</v>
      </c>
      <c r="AM156" s="13">
        <f>STDEVP(AM61:AM110)</f>
        <v>1.4752404323815598</v>
      </c>
      <c r="BA156"/>
      <c r="BB156"/>
      <c r="BC156"/>
      <c r="BD156"/>
      <c r="BH156"/>
      <c r="BJ156"/>
    </row>
    <row r="157" spans="1:62" ht="12.75">
      <c r="A157" s="6" t="s">
        <v>53</v>
      </c>
      <c r="B157" s="6">
        <f>SKEW(B61:B110)</f>
        <v>-0.046954066498211426</v>
      </c>
      <c r="C157" s="6">
        <f aca="true" t="shared" si="154" ref="C157:M157">SKEW(C61:C110)</f>
        <v>0.6372419575960342</v>
      </c>
      <c r="D157" s="6">
        <f t="shared" si="154"/>
        <v>0.09053790651525603</v>
      </c>
      <c r="E157" s="6">
        <f t="shared" si="154"/>
        <v>0.19213022719026704</v>
      </c>
      <c r="F157" s="6">
        <f t="shared" si="154"/>
        <v>0.061106478711681886</v>
      </c>
      <c r="G157" s="6">
        <f t="shared" si="154"/>
        <v>-0.42587987292027896</v>
      </c>
      <c r="H157" s="6">
        <f t="shared" si="154"/>
        <v>-0.07587995949465162</v>
      </c>
      <c r="I157" s="6">
        <f t="shared" si="154"/>
        <v>0.19173090143456226</v>
      </c>
      <c r="J157" s="6">
        <f t="shared" si="154"/>
        <v>-0.3705835033832186</v>
      </c>
      <c r="K157" s="6">
        <f t="shared" si="154"/>
        <v>0.4565293450776891</v>
      </c>
      <c r="L157" s="6">
        <f t="shared" si="154"/>
        <v>-0.42465503696236007</v>
      </c>
      <c r="M157" s="6">
        <f t="shared" si="154"/>
        <v>-0.46287915598583346</v>
      </c>
      <c r="N157" s="13"/>
      <c r="O157" s="6">
        <f>SKEW(O61:O110)</f>
        <v>0.8179870845855238</v>
      </c>
      <c r="P157" s="13"/>
      <c r="Q157" s="13"/>
      <c r="R157" s="13"/>
      <c r="S157" s="15"/>
      <c r="T157" s="13"/>
      <c r="U157" s="6">
        <f aca="true" t="shared" si="155" ref="U157:AI157">SKEW(U61:U110)</f>
        <v>0.6712069099238103</v>
      </c>
      <c r="V157" s="6">
        <f t="shared" si="155"/>
        <v>0.5142888710816699</v>
      </c>
      <c r="W157" s="6">
        <f t="shared" si="155"/>
        <v>0.07489396665765079</v>
      </c>
      <c r="X157" s="6">
        <f t="shared" si="155"/>
        <v>0.5668942488060763</v>
      </c>
      <c r="Y157" s="6">
        <f t="shared" si="155"/>
        <v>0.2675965519341092</v>
      </c>
      <c r="Z157" s="6">
        <f t="shared" si="155"/>
        <v>0.9247316123912084</v>
      </c>
      <c r="AA157" s="6">
        <f t="shared" si="155"/>
        <v>0.501297545982807</v>
      </c>
      <c r="AB157" s="6">
        <f t="shared" si="155"/>
        <v>0.6639190061133339</v>
      </c>
      <c r="AC157" s="6">
        <f t="shared" si="155"/>
        <v>1.3713487947970315</v>
      </c>
      <c r="AD157" s="6">
        <f t="shared" si="155"/>
        <v>0.6194317915740088</v>
      </c>
      <c r="AE157" s="6">
        <f t="shared" si="155"/>
        <v>0.6212361405913676</v>
      </c>
      <c r="AF157" s="6">
        <f t="shared" si="155"/>
        <v>0.49552555207823396</v>
      </c>
      <c r="AG157" s="6">
        <f t="shared" si="155"/>
        <v>1.2522448284208787</v>
      </c>
      <c r="AH157" s="6">
        <f t="shared" si="155"/>
        <v>0.5916869168072799</v>
      </c>
      <c r="AI157" s="6">
        <f t="shared" si="155"/>
        <v>1.2578417295410556</v>
      </c>
      <c r="AJ157" s="13"/>
      <c r="AK157" s="6">
        <f>SKEW(AK61:AK110)</f>
        <v>0.5718212151838395</v>
      </c>
      <c r="AL157" s="6">
        <f>SKEW(AL61:AL110)</f>
        <v>-0.251105186181454</v>
      </c>
      <c r="AM157" s="6">
        <f>SKEW(AM61:AM110)</f>
        <v>0.755776554593503</v>
      </c>
      <c r="BA157"/>
      <c r="BB157"/>
      <c r="BC157"/>
      <c r="BD157"/>
      <c r="BH157"/>
      <c r="BJ157"/>
    </row>
    <row r="158" spans="1:62" ht="12.75">
      <c r="A158" s="21" t="s">
        <v>27</v>
      </c>
      <c r="B158" s="2">
        <f>MAX(B61:B110)</f>
        <v>20.7</v>
      </c>
      <c r="C158" s="2">
        <f aca="true" t="shared" si="156" ref="C158:M158">MAX(C61:C110)</f>
        <v>30.5</v>
      </c>
      <c r="D158" s="2">
        <f t="shared" si="156"/>
        <v>36.3</v>
      </c>
      <c r="E158" s="2">
        <f t="shared" si="156"/>
        <v>48.2</v>
      </c>
      <c r="F158" s="2">
        <f t="shared" si="156"/>
        <v>62</v>
      </c>
      <c r="G158" s="2">
        <f t="shared" si="156"/>
        <v>67</v>
      </c>
      <c r="H158" s="2">
        <f t="shared" si="156"/>
        <v>72.3</v>
      </c>
      <c r="I158" s="2">
        <f t="shared" si="156"/>
        <v>69.9</v>
      </c>
      <c r="J158" s="2">
        <f t="shared" si="156"/>
        <v>61.6</v>
      </c>
      <c r="K158" s="2">
        <f t="shared" si="156"/>
        <v>54.8</v>
      </c>
      <c r="L158" s="2">
        <f t="shared" si="156"/>
        <v>37.4</v>
      </c>
      <c r="M158" s="2">
        <f t="shared" si="156"/>
        <v>24.6</v>
      </c>
      <c r="N158" s="13"/>
      <c r="O158" s="2">
        <f>MAX(O61:O110)</f>
        <v>45.475000000000016</v>
      </c>
      <c r="P158" s="2"/>
      <c r="Q158" s="2">
        <f>MAX(Q61:Q110)</f>
        <v>72.3</v>
      </c>
      <c r="R158" s="2">
        <f>MAX(R61:R110)</f>
        <v>17</v>
      </c>
      <c r="S158" s="22">
        <f>MAX(S61:S110)</f>
        <v>12</v>
      </c>
      <c r="T158" s="2"/>
      <c r="U158" s="2">
        <f aca="true" t="shared" si="157" ref="U158:AI158">MAX(U61:U110)</f>
        <v>47.800000000000004</v>
      </c>
      <c r="V158" s="2">
        <f t="shared" si="157"/>
        <v>43.5</v>
      </c>
      <c r="W158" s="2">
        <f t="shared" si="157"/>
        <v>69.33333333333333</v>
      </c>
      <c r="X158" s="2">
        <f t="shared" si="157"/>
        <v>67</v>
      </c>
      <c r="Y158" s="2">
        <f t="shared" si="157"/>
        <v>49.23333333333333</v>
      </c>
      <c r="Z158" s="2">
        <f t="shared" si="157"/>
        <v>46.08</v>
      </c>
      <c r="AA158" s="2">
        <f t="shared" si="157"/>
        <v>24.03333333333333</v>
      </c>
      <c r="AB158" s="2">
        <f t="shared" si="157"/>
        <v>18.806666666666665</v>
      </c>
      <c r="AC158" s="2">
        <f t="shared" si="157"/>
        <v>43.31333333333334</v>
      </c>
      <c r="AD158" s="2">
        <f t="shared" si="157"/>
        <v>61.18333333333333</v>
      </c>
      <c r="AE158" s="2">
        <f t="shared" si="157"/>
        <v>59.55333333333333</v>
      </c>
      <c r="AF158" s="2">
        <f t="shared" si="157"/>
        <v>29.08333333333333</v>
      </c>
      <c r="AG158" s="2">
        <f t="shared" si="157"/>
        <v>27.556666666666665</v>
      </c>
      <c r="AH158" s="2">
        <f t="shared" si="157"/>
        <v>45.008333333333326</v>
      </c>
      <c r="AI158" s="2">
        <f t="shared" si="157"/>
        <v>43.446666666666665</v>
      </c>
      <c r="AJ158" s="2"/>
      <c r="AK158" s="2">
        <f>MAX(AK61:AK110)</f>
        <v>41.53333333333333</v>
      </c>
      <c r="AL158" s="2">
        <f>MAX(AL61:AL110)</f>
        <v>50.21666666666667</v>
      </c>
      <c r="AM158" s="2">
        <f>MAX(AM61:AM110)</f>
        <v>44.15</v>
      </c>
      <c r="AO158" s="27"/>
      <c r="BA158"/>
      <c r="BB158"/>
      <c r="BC158"/>
      <c r="BD158"/>
      <c r="BH158"/>
      <c r="BJ158"/>
    </row>
    <row r="159" spans="1:62" ht="12.75">
      <c r="A159" s="21" t="s">
        <v>28</v>
      </c>
      <c r="B159" s="23">
        <f>MIN(B61:B110)</f>
        <v>-2.4</v>
      </c>
      <c r="C159" s="23">
        <f aca="true" t="shared" si="158" ref="C159:M159">MIN(C61:C110)</f>
        <v>5.4</v>
      </c>
      <c r="D159" s="23">
        <f t="shared" si="158"/>
        <v>17.1</v>
      </c>
      <c r="E159" s="23">
        <f t="shared" si="158"/>
        <v>35.4</v>
      </c>
      <c r="F159" s="23">
        <f t="shared" si="158"/>
        <v>47.4</v>
      </c>
      <c r="G159" s="23">
        <f t="shared" si="158"/>
        <v>56.2</v>
      </c>
      <c r="H159" s="23">
        <f t="shared" si="158"/>
        <v>61.6</v>
      </c>
      <c r="I159" s="23">
        <f t="shared" si="158"/>
        <v>60.9</v>
      </c>
      <c r="J159" s="23">
        <f t="shared" si="158"/>
        <v>50</v>
      </c>
      <c r="K159" s="23">
        <f t="shared" si="158"/>
        <v>39.3</v>
      </c>
      <c r="L159" s="23">
        <f t="shared" si="158"/>
        <v>20.3</v>
      </c>
      <c r="M159" s="23">
        <f t="shared" si="158"/>
        <v>2.3</v>
      </c>
      <c r="N159" s="13"/>
      <c r="O159" s="23">
        <f>MIN(O61:O110)</f>
        <v>37.375</v>
      </c>
      <c r="P159" s="23"/>
      <c r="Q159" s="23">
        <f>MIN(Q61:Q110)</f>
        <v>61.7</v>
      </c>
      <c r="R159" s="23">
        <f>MIN(R61:R110)</f>
        <v>-2.4</v>
      </c>
      <c r="S159" s="24">
        <f>MIN(S61:S110)</f>
        <v>12</v>
      </c>
      <c r="T159" s="23"/>
      <c r="U159" s="23">
        <f aca="true" t="shared" si="159" ref="U159:AI159">MIN(U61:U110)</f>
        <v>35.833333333333336</v>
      </c>
      <c r="V159" s="23">
        <f t="shared" si="159"/>
        <v>37.66666666666667</v>
      </c>
      <c r="W159" s="23">
        <f t="shared" si="159"/>
        <v>61.26666666666667</v>
      </c>
      <c r="X159" s="23">
        <f t="shared" si="159"/>
        <v>63.94</v>
      </c>
      <c r="Y159" s="23">
        <f t="shared" si="159"/>
        <v>39.1</v>
      </c>
      <c r="Z159" s="23">
        <f t="shared" si="159"/>
        <v>41.95333333333333</v>
      </c>
      <c r="AA159" s="23">
        <f t="shared" si="159"/>
        <v>4.666666666666667</v>
      </c>
      <c r="AB159" s="23">
        <f t="shared" si="159"/>
        <v>9.52</v>
      </c>
      <c r="AC159" s="23">
        <f t="shared" si="159"/>
        <v>39.33166666666666</v>
      </c>
      <c r="AD159" s="23">
        <f t="shared" si="159"/>
        <v>55.583333333333336</v>
      </c>
      <c r="AE159" s="23">
        <f t="shared" si="159"/>
        <v>56.50666666666666</v>
      </c>
      <c r="AF159" s="23">
        <f t="shared" si="159"/>
        <v>18.583333333333332</v>
      </c>
      <c r="AG159" s="23">
        <f t="shared" si="159"/>
        <v>21.16333333333333</v>
      </c>
      <c r="AH159" s="23">
        <f t="shared" si="159"/>
        <v>37.34166666666666</v>
      </c>
      <c r="AI159" s="23">
        <f t="shared" si="159"/>
        <v>39.285000000000004</v>
      </c>
      <c r="AJ159" s="23"/>
      <c r="AK159" s="23">
        <f>MIN(AK61:AK110)</f>
        <v>29.583333333333332</v>
      </c>
      <c r="AL159" s="23">
        <f>MIN(AL61:AL110)</f>
        <v>42.266666666666666</v>
      </c>
      <c r="AM159" s="23">
        <f>MIN(AM61:AM110)</f>
        <v>37.62500000000001</v>
      </c>
      <c r="AN159" s="27"/>
      <c r="AO159" s="18"/>
      <c r="BA159"/>
      <c r="BB159"/>
      <c r="BC159"/>
      <c r="BD159"/>
      <c r="BH159"/>
      <c r="BJ159"/>
    </row>
    <row r="160" spans="1:62" ht="12.75">
      <c r="A160" s="21" t="s">
        <v>45</v>
      </c>
      <c r="B160" s="29">
        <f>COUNT(B61:B110)</f>
        <v>50</v>
      </c>
      <c r="C160" s="29">
        <f aca="true" t="shared" si="160" ref="C160:M160">COUNT(C61:C110)</f>
        <v>50</v>
      </c>
      <c r="D160" s="29">
        <f t="shared" si="160"/>
        <v>50</v>
      </c>
      <c r="E160" s="29">
        <f t="shared" si="160"/>
        <v>50</v>
      </c>
      <c r="F160" s="29">
        <f t="shared" si="160"/>
        <v>50</v>
      </c>
      <c r="G160" s="29">
        <f t="shared" si="160"/>
        <v>50</v>
      </c>
      <c r="H160" s="29">
        <f t="shared" si="160"/>
        <v>50</v>
      </c>
      <c r="I160" s="29">
        <f t="shared" si="160"/>
        <v>50</v>
      </c>
      <c r="J160" s="29">
        <f t="shared" si="160"/>
        <v>50</v>
      </c>
      <c r="K160" s="29">
        <f t="shared" si="160"/>
        <v>50</v>
      </c>
      <c r="L160" s="29">
        <f t="shared" si="160"/>
        <v>50</v>
      </c>
      <c r="M160" s="29">
        <f t="shared" si="160"/>
        <v>50</v>
      </c>
      <c r="N160" s="13"/>
      <c r="O160" s="29">
        <f>COUNT(O61:O110)</f>
        <v>50</v>
      </c>
      <c r="P160" s="23"/>
      <c r="Q160" s="29">
        <f>COUNT(Q61:Q110)</f>
        <v>50</v>
      </c>
      <c r="R160" s="29">
        <f>COUNT(R61:R110)</f>
        <v>50</v>
      </c>
      <c r="S160" s="29">
        <f>COUNT(S61:S110)</f>
        <v>50</v>
      </c>
      <c r="T160" s="23"/>
      <c r="U160" s="29">
        <f aca="true" t="shared" si="161" ref="U160:AI160">COUNT(U61:U110)</f>
        <v>50</v>
      </c>
      <c r="V160" s="29">
        <f t="shared" si="161"/>
        <v>50</v>
      </c>
      <c r="W160" s="29">
        <f t="shared" si="161"/>
        <v>50</v>
      </c>
      <c r="X160" s="29">
        <f t="shared" si="161"/>
        <v>50</v>
      </c>
      <c r="Y160" s="29">
        <f t="shared" si="161"/>
        <v>50</v>
      </c>
      <c r="Z160" s="29">
        <f t="shared" si="161"/>
        <v>50</v>
      </c>
      <c r="AA160" s="29">
        <f t="shared" si="161"/>
        <v>50</v>
      </c>
      <c r="AB160" s="29">
        <f t="shared" si="161"/>
        <v>50</v>
      </c>
      <c r="AC160" s="29">
        <f t="shared" si="161"/>
        <v>50</v>
      </c>
      <c r="AD160" s="29">
        <f t="shared" si="161"/>
        <v>50</v>
      </c>
      <c r="AE160" s="29">
        <f t="shared" si="161"/>
        <v>50</v>
      </c>
      <c r="AF160" s="29">
        <f t="shared" si="161"/>
        <v>50</v>
      </c>
      <c r="AG160" s="29">
        <f t="shared" si="161"/>
        <v>50</v>
      </c>
      <c r="AH160" s="29">
        <f t="shared" si="161"/>
        <v>50</v>
      </c>
      <c r="AI160" s="29">
        <f t="shared" si="161"/>
        <v>50</v>
      </c>
      <c r="AJ160" s="23"/>
      <c r="AK160" s="29">
        <f>COUNT(AK61:AK110)</f>
        <v>50</v>
      </c>
      <c r="AL160" s="29">
        <f>COUNT(AL61:AL110)</f>
        <v>50</v>
      </c>
      <c r="AM160" s="29">
        <f>COUNT(AM61:AM110)</f>
        <v>50</v>
      </c>
      <c r="AN160" s="27"/>
      <c r="AO160" s="18"/>
      <c r="BA160"/>
      <c r="BB160"/>
      <c r="BC160"/>
      <c r="BD160"/>
      <c r="BH160"/>
      <c r="BJ160"/>
    </row>
    <row r="161" spans="2:62" ht="12.75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O161" s="6"/>
      <c r="Q161" s="6"/>
      <c r="R161" s="6"/>
      <c r="S161" s="15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K161" s="6"/>
      <c r="AL161" s="6"/>
      <c r="AM161" s="6"/>
      <c r="AN161" s="18"/>
      <c r="AO161" s="6"/>
      <c r="BA161"/>
      <c r="BB161"/>
      <c r="BC161"/>
      <c r="BD161"/>
      <c r="BH161"/>
      <c r="BJ161"/>
    </row>
    <row r="162" spans="1:62" ht="12.75">
      <c r="A162" t="s">
        <v>40</v>
      </c>
      <c r="B162" s="17">
        <f>+A91</f>
        <v>1981</v>
      </c>
      <c r="C162" s="17">
        <f>+A120</f>
        <v>2010</v>
      </c>
      <c r="D162" s="17">
        <f>+C162-B162+1</f>
        <v>30</v>
      </c>
      <c r="E162" s="6"/>
      <c r="F162" s="6"/>
      <c r="G162" s="6"/>
      <c r="H162" s="6"/>
      <c r="I162" s="6"/>
      <c r="J162" s="6"/>
      <c r="K162" s="6"/>
      <c r="L162" s="6"/>
      <c r="M162" s="6"/>
      <c r="O162" s="6"/>
      <c r="Q162" s="6"/>
      <c r="R162" s="6"/>
      <c r="S162" s="15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K162" s="6"/>
      <c r="AL162" s="6"/>
      <c r="AM162" s="6"/>
      <c r="AN162" s="18"/>
      <c r="AO162" s="6"/>
      <c r="BA162"/>
      <c r="BB162"/>
      <c r="BC162"/>
      <c r="BD162"/>
      <c r="BH162"/>
      <c r="BJ162"/>
    </row>
    <row r="163" spans="1:62" ht="12.75">
      <c r="A163" s="6" t="s">
        <v>41</v>
      </c>
      <c r="B163" s="13">
        <f>AVERAGE(B91:B120)</f>
        <v>11.62</v>
      </c>
      <c r="C163" s="13">
        <f aca="true" t="shared" si="162" ref="C163:M163">AVERAGE(C91:C120)</f>
        <v>16.630000000000003</v>
      </c>
      <c r="D163" s="13">
        <f t="shared" si="162"/>
        <v>28.303333333333335</v>
      </c>
      <c r="E163" s="13">
        <f t="shared" si="162"/>
        <v>42.41000000000001</v>
      </c>
      <c r="F163" s="13">
        <f t="shared" si="162"/>
        <v>54.083333333333336</v>
      </c>
      <c r="G163" s="13">
        <f t="shared" si="162"/>
        <v>63.189999999999976</v>
      </c>
      <c r="H163" s="13">
        <f t="shared" si="162"/>
        <v>67.99333333333333</v>
      </c>
      <c r="I163" s="13">
        <f t="shared" si="162"/>
        <v>65.91666666666667</v>
      </c>
      <c r="J163" s="13">
        <f t="shared" si="162"/>
        <v>57.083333333333336</v>
      </c>
      <c r="K163" s="13">
        <f t="shared" si="162"/>
        <v>44.660000000000004</v>
      </c>
      <c r="L163" s="13">
        <f t="shared" si="162"/>
        <v>30.446666666666662</v>
      </c>
      <c r="M163" s="13">
        <f t="shared" si="162"/>
        <v>16.34666666666667</v>
      </c>
      <c r="N163" s="13">
        <f>AVERAGE(B163:M163)</f>
        <v>41.55694444444445</v>
      </c>
      <c r="O163" s="13">
        <f>AVERAGE(O91:O120)</f>
        <v>41.55694444444444</v>
      </c>
      <c r="Q163" s="6"/>
      <c r="R163" s="6"/>
      <c r="S163" s="15"/>
      <c r="U163" s="13">
        <f aca="true" t="shared" si="163" ref="U163:AI163">AVERAGE(U91:U120)</f>
        <v>41.5988888888889</v>
      </c>
      <c r="V163" s="13">
        <f t="shared" si="163"/>
        <v>41.51044444444446</v>
      </c>
      <c r="W163" s="13">
        <f t="shared" si="163"/>
        <v>65.69999999999999</v>
      </c>
      <c r="X163" s="13">
        <f t="shared" si="163"/>
        <v>65.73888888888888</v>
      </c>
      <c r="Y163" s="13">
        <f t="shared" si="163"/>
        <v>44.06333333333334</v>
      </c>
      <c r="Z163" s="13">
        <f t="shared" si="163"/>
        <v>44.048444444444456</v>
      </c>
      <c r="AA163" s="13">
        <f t="shared" si="163"/>
        <v>14.781111111111112</v>
      </c>
      <c r="AB163" s="13">
        <f t="shared" si="163"/>
        <v>14.96377777777778</v>
      </c>
      <c r="AC163" s="13">
        <f t="shared" si="163"/>
        <v>41.54466666666667</v>
      </c>
      <c r="AD163" s="13">
        <f t="shared" si="163"/>
        <v>58.446111111111115</v>
      </c>
      <c r="AE163" s="13">
        <f t="shared" si="163"/>
        <v>58.451333333333324</v>
      </c>
      <c r="AF163" s="13">
        <f t="shared" si="163"/>
        <v>24.592777777777776</v>
      </c>
      <c r="AG163" s="13">
        <f t="shared" si="163"/>
        <v>24.703333333333333</v>
      </c>
      <c r="AH163" s="13">
        <f t="shared" si="163"/>
        <v>41.530555555555566</v>
      </c>
      <c r="AI163" s="13">
        <f t="shared" si="163"/>
        <v>41.59633333333333</v>
      </c>
      <c r="AK163" s="13">
        <f>AVERAGE(AK91:AK120)</f>
        <v>36.03944444444445</v>
      </c>
      <c r="AL163" s="13">
        <f>AVERAGE(AL91:AL120)</f>
        <v>47.07444444444444</v>
      </c>
      <c r="AM163" s="13">
        <f>AVERAGE(AM91:AM120)</f>
        <v>41.512499999999996</v>
      </c>
      <c r="AN163" s="18"/>
      <c r="AO163" s="6"/>
      <c r="BA163"/>
      <c r="BB163"/>
      <c r="BC163"/>
      <c r="BD163"/>
      <c r="BH163"/>
      <c r="BJ163"/>
    </row>
    <row r="164" spans="1:62" ht="12.75">
      <c r="A164" t="s">
        <v>42</v>
      </c>
      <c r="B164" s="13">
        <f>MEDIAN(B91:B120)</f>
        <v>11.55</v>
      </c>
      <c r="C164" s="13">
        <f aca="true" t="shared" si="164" ref="C164:M164">MEDIAN(C91:C120)</f>
        <v>16.5</v>
      </c>
      <c r="D164" s="13">
        <f t="shared" si="164"/>
        <v>29.35</v>
      </c>
      <c r="E164" s="13">
        <f t="shared" si="164"/>
        <v>42.15</v>
      </c>
      <c r="F164" s="13">
        <f t="shared" si="164"/>
        <v>54.15</v>
      </c>
      <c r="G164" s="13">
        <f t="shared" si="164"/>
        <v>63.099999999999994</v>
      </c>
      <c r="H164" s="13">
        <f t="shared" si="164"/>
        <v>67.85</v>
      </c>
      <c r="I164" s="13">
        <f t="shared" si="164"/>
        <v>66.1</v>
      </c>
      <c r="J164" s="13">
        <f t="shared" si="164"/>
        <v>56.900000000000006</v>
      </c>
      <c r="K164" s="13">
        <f t="shared" si="164"/>
        <v>45.150000000000006</v>
      </c>
      <c r="L164" s="13">
        <f t="shared" si="164"/>
        <v>30.8</v>
      </c>
      <c r="M164" s="13">
        <f t="shared" si="164"/>
        <v>17</v>
      </c>
      <c r="O164" s="13">
        <f>MEDIAN(O91:O120)</f>
        <v>41.30416666666667</v>
      </c>
      <c r="Q164" s="6"/>
      <c r="R164" s="6"/>
      <c r="S164" s="15"/>
      <c r="U164" s="13">
        <f aca="true" t="shared" si="165" ref="U164:AI164">MEDIAN(U91:U120)</f>
        <v>41.5</v>
      </c>
      <c r="V164" s="13">
        <f t="shared" si="165"/>
        <v>41.56666666666666</v>
      </c>
      <c r="W164" s="13">
        <f t="shared" si="165"/>
        <v>65.85</v>
      </c>
      <c r="X164" s="13">
        <f t="shared" si="165"/>
        <v>65.84666666666666</v>
      </c>
      <c r="Y164" s="13">
        <f t="shared" si="165"/>
        <v>43.96666666666667</v>
      </c>
      <c r="Z164" s="13">
        <f t="shared" si="165"/>
        <v>43.81333333333333</v>
      </c>
      <c r="AA164" s="13">
        <f t="shared" si="165"/>
        <v>14.2</v>
      </c>
      <c r="AB164" s="13">
        <f t="shared" si="165"/>
        <v>14.646666666666665</v>
      </c>
      <c r="AC164" s="13">
        <f t="shared" si="165"/>
        <v>41.69583333333333</v>
      </c>
      <c r="AD164" s="13">
        <f t="shared" si="165"/>
        <v>58.116666666666674</v>
      </c>
      <c r="AE164" s="13">
        <f t="shared" si="165"/>
        <v>58.63333333333333</v>
      </c>
      <c r="AF164" s="13">
        <f t="shared" si="165"/>
        <v>24.05833333333333</v>
      </c>
      <c r="AG164" s="13">
        <f t="shared" si="165"/>
        <v>24.46333333333333</v>
      </c>
      <c r="AH164" s="13">
        <f t="shared" si="165"/>
        <v>41.170833333333334</v>
      </c>
      <c r="AI164" s="13">
        <f t="shared" si="165"/>
        <v>41.656666666666666</v>
      </c>
      <c r="AK164" s="13">
        <f>MEDIAN(AK91:AK120)</f>
        <v>36.09166666666667</v>
      </c>
      <c r="AL164" s="13">
        <f>MEDIAN(AL91:AL120)</f>
        <v>47.19166666666666</v>
      </c>
      <c r="AM164" s="13">
        <f>MEDIAN(AM91:AM120)</f>
        <v>41.275</v>
      </c>
      <c r="AN164" s="18"/>
      <c r="AO164" s="6"/>
      <c r="BA164"/>
      <c r="BB164"/>
      <c r="BC164"/>
      <c r="BD164"/>
      <c r="BH164"/>
      <c r="BJ164"/>
    </row>
    <row r="165" spans="1:62" ht="12.75">
      <c r="A165" t="s">
        <v>43</v>
      </c>
      <c r="B165" s="13">
        <f>MODE(B91:B120)</f>
        <v>16.9</v>
      </c>
      <c r="C165" s="13">
        <f aca="true" t="shared" si="166" ref="C165:M165">MODE(C91:C120)</f>
        <v>16.5</v>
      </c>
      <c r="D165" s="13">
        <f t="shared" si="166"/>
        <v>30</v>
      </c>
      <c r="E165" s="13">
        <f t="shared" si="166"/>
        <v>41.1</v>
      </c>
      <c r="F165" s="13">
        <f t="shared" si="166"/>
        <v>50.8</v>
      </c>
      <c r="G165" s="13">
        <f t="shared" si="166"/>
        <v>62.4</v>
      </c>
      <c r="H165" s="13">
        <f t="shared" si="166"/>
        <v>68.7</v>
      </c>
      <c r="I165" s="13">
        <f t="shared" si="166"/>
        <v>66</v>
      </c>
      <c r="J165" s="13">
        <f t="shared" si="166"/>
        <v>55.1</v>
      </c>
      <c r="K165" s="13">
        <f t="shared" si="166"/>
        <v>44.7</v>
      </c>
      <c r="L165" s="13">
        <f t="shared" si="166"/>
        <v>31.2</v>
      </c>
      <c r="M165" s="13">
        <f t="shared" si="166"/>
        <v>21.5</v>
      </c>
      <c r="O165" s="13" t="e">
        <f>MODE(O91:O120)</f>
        <v>#N/A</v>
      </c>
      <c r="Q165" s="6"/>
      <c r="R165" s="6"/>
      <c r="S165" s="15"/>
      <c r="U165" s="13">
        <f aca="true" t="shared" si="167" ref="U165:AI165">MODE(U91:U120)</f>
        <v>45.13333333333333</v>
      </c>
      <c r="V165" s="13">
        <f t="shared" si="167"/>
        <v>42.67333333333333</v>
      </c>
      <c r="W165" s="13">
        <f t="shared" si="167"/>
        <v>68.13333333333334</v>
      </c>
      <c r="X165" s="13">
        <f t="shared" si="167"/>
        <v>66.05333333333333</v>
      </c>
      <c r="Y165" s="13" t="e">
        <f t="shared" si="167"/>
        <v>#N/A</v>
      </c>
      <c r="Z165" s="13" t="e">
        <f t="shared" si="167"/>
        <v>#N/A</v>
      </c>
      <c r="AA165" s="13" t="e">
        <f t="shared" si="167"/>
        <v>#N/A</v>
      </c>
      <c r="AB165" s="13">
        <f t="shared" si="167"/>
        <v>16.653333333333332</v>
      </c>
      <c r="AC165" s="13" t="e">
        <f t="shared" si="167"/>
        <v>#N/A</v>
      </c>
      <c r="AD165" s="13">
        <f t="shared" si="167"/>
        <v>58.01666666666667</v>
      </c>
      <c r="AE165" s="13" t="e">
        <f t="shared" si="167"/>
        <v>#N/A</v>
      </c>
      <c r="AF165" s="13">
        <f t="shared" si="167"/>
        <v>26.366666666666664</v>
      </c>
      <c r="AG165" s="13">
        <f t="shared" si="167"/>
        <v>25.869999999999997</v>
      </c>
      <c r="AH165" s="13" t="e">
        <f t="shared" si="167"/>
        <v>#N/A</v>
      </c>
      <c r="AI165" s="13" t="e">
        <f t="shared" si="167"/>
        <v>#N/A</v>
      </c>
      <c r="AK165" s="13" t="e">
        <f>MODE(AK91:AK120)</f>
        <v>#N/A</v>
      </c>
      <c r="AL165" s="13" t="e">
        <f>MODE(AL91:AL120)</f>
        <v>#N/A</v>
      </c>
      <c r="AM165" s="13" t="e">
        <f>MODE(AM91:AM120)</f>
        <v>#N/A</v>
      </c>
      <c r="AN165" s="18"/>
      <c r="AO165" s="6"/>
      <c r="BA165"/>
      <c r="BB165"/>
      <c r="BC165"/>
      <c r="BD165"/>
      <c r="BH165"/>
      <c r="BJ165"/>
    </row>
    <row r="166" spans="1:62" ht="12.75">
      <c r="A166" s="6" t="s">
        <v>44</v>
      </c>
      <c r="B166" s="13">
        <f>STDEVP(B91:B120)</f>
        <v>6.016776545626408</v>
      </c>
      <c r="C166" s="13">
        <f aca="true" t="shared" si="168" ref="C166:M166">STDEVP(C91:C120)</f>
        <v>6.197157950759889</v>
      </c>
      <c r="D166" s="13">
        <f t="shared" si="168"/>
        <v>4.215960415163087</v>
      </c>
      <c r="E166" s="13">
        <f t="shared" si="168"/>
        <v>3.4382505241280286</v>
      </c>
      <c r="F166" s="13">
        <f t="shared" si="168"/>
        <v>3.1490827588715766</v>
      </c>
      <c r="G166" s="13">
        <f t="shared" si="168"/>
        <v>2.501246355986017</v>
      </c>
      <c r="H166" s="13">
        <f t="shared" si="168"/>
        <v>2.585463637768325</v>
      </c>
      <c r="I166" s="13">
        <f t="shared" si="168"/>
        <v>2.5086627690642067</v>
      </c>
      <c r="J166" s="13">
        <f t="shared" si="168"/>
        <v>2.6629661824531095</v>
      </c>
      <c r="K166" s="13">
        <f t="shared" si="168"/>
        <v>2.866077458827657</v>
      </c>
      <c r="L166" s="13">
        <f t="shared" si="168"/>
        <v>4.824156806001363</v>
      </c>
      <c r="M166" s="13">
        <f t="shared" si="168"/>
        <v>6.059138185877222</v>
      </c>
      <c r="O166" s="13">
        <f>STDEVP(O91:O120)</f>
        <v>1.7678312243125263</v>
      </c>
      <c r="Q166" s="6"/>
      <c r="R166" s="6"/>
      <c r="S166" s="15"/>
      <c r="U166" s="13">
        <f aca="true" t="shared" si="169" ref="U166:AI166">STDEVP(U91:U120)</f>
        <v>2.876294984786187</v>
      </c>
      <c r="V166" s="13">
        <f t="shared" si="169"/>
        <v>1.134563624167436</v>
      </c>
      <c r="W166" s="13">
        <f t="shared" si="169"/>
        <v>1.9814697126684073</v>
      </c>
      <c r="X166" s="13">
        <f t="shared" si="169"/>
        <v>0.5952629878392883</v>
      </c>
      <c r="Y166" s="13">
        <f t="shared" si="169"/>
        <v>2.3450870630604173</v>
      </c>
      <c r="Z166" s="13">
        <f t="shared" si="169"/>
        <v>1.414487928108765</v>
      </c>
      <c r="AA166" s="13">
        <f t="shared" si="169"/>
        <v>4.095911993894439</v>
      </c>
      <c r="AB166" s="13">
        <f t="shared" si="169"/>
        <v>1.559461144667694</v>
      </c>
      <c r="AC166" s="13">
        <f t="shared" si="169"/>
        <v>0.8730831278567645</v>
      </c>
      <c r="AD166" s="13">
        <f t="shared" si="169"/>
        <v>1.5175313977674003</v>
      </c>
      <c r="AE166" s="13">
        <f t="shared" si="169"/>
        <v>0.7497681616981984</v>
      </c>
      <c r="AF166" s="13">
        <f t="shared" si="169"/>
        <v>2.699474171476586</v>
      </c>
      <c r="AG166" s="13">
        <f t="shared" si="169"/>
        <v>1.1860282302554868</v>
      </c>
      <c r="AH166" s="13">
        <f t="shared" si="169"/>
        <v>1.824764486748568</v>
      </c>
      <c r="AI166" s="13">
        <f t="shared" si="169"/>
        <v>0.845240093000099</v>
      </c>
      <c r="AK166" s="13">
        <f>STDEVP(AK91:AK120)</f>
        <v>2.4656434940003344</v>
      </c>
      <c r="AL166" s="13">
        <f>STDEVP(AL91:AL120)</f>
        <v>1.8255528504747665</v>
      </c>
      <c r="AM166" s="13">
        <f>STDEVP(AM91:AM120)</f>
        <v>1.6796284173502092</v>
      </c>
      <c r="AN166" s="18"/>
      <c r="AO166" s="6"/>
      <c r="BA166"/>
      <c r="BB166"/>
      <c r="BC166"/>
      <c r="BD166"/>
      <c r="BH166"/>
      <c r="BJ166"/>
    </row>
    <row r="167" spans="1:62" ht="12.75">
      <c r="A167" s="6" t="s">
        <v>53</v>
      </c>
      <c r="B167" s="6">
        <f>SKEW(B91:B120)</f>
        <v>-0.0954412595780101</v>
      </c>
      <c r="C167" s="6">
        <f aca="true" t="shared" si="170" ref="C167:M167">SKEW(C91:C120)</f>
        <v>0.24354873363530982</v>
      </c>
      <c r="D167" s="6">
        <f t="shared" si="170"/>
        <v>-0.1622518667411778</v>
      </c>
      <c r="E167" s="6">
        <f t="shared" si="170"/>
        <v>0.10061732423193358</v>
      </c>
      <c r="F167" s="6">
        <f t="shared" si="170"/>
        <v>-0.08543534321032235</v>
      </c>
      <c r="G167" s="6">
        <f t="shared" si="170"/>
        <v>-0.17922865687708764</v>
      </c>
      <c r="H167" s="6">
        <f t="shared" si="170"/>
        <v>-0.30524485425963793</v>
      </c>
      <c r="I167" s="6">
        <f t="shared" si="170"/>
        <v>-0.39288479024281925</v>
      </c>
      <c r="J167" s="6">
        <f t="shared" si="170"/>
        <v>-0.05666432016485308</v>
      </c>
      <c r="K167" s="6">
        <f t="shared" si="170"/>
        <v>-0.34258964919445717</v>
      </c>
      <c r="L167" s="6">
        <f t="shared" si="170"/>
        <v>0.04019839990899705</v>
      </c>
      <c r="M167" s="6">
        <f t="shared" si="170"/>
        <v>-0.7495843627137282</v>
      </c>
      <c r="O167" s="6">
        <f>SKEW(O91:O120)</f>
        <v>0.22978834055105346</v>
      </c>
      <c r="Q167" s="6"/>
      <c r="R167" s="6"/>
      <c r="S167" s="15"/>
      <c r="U167" s="6">
        <f aca="true" t="shared" si="171" ref="U167:AI167">SKEW(U91:U120)</f>
        <v>-0.031847329779386306</v>
      </c>
      <c r="V167" s="6">
        <f t="shared" si="171"/>
        <v>-0.24435048639577764</v>
      </c>
      <c r="W167" s="6">
        <f t="shared" si="171"/>
        <v>-0.4670278012765031</v>
      </c>
      <c r="X167" s="6">
        <f t="shared" si="171"/>
        <v>-0.35377141125846134</v>
      </c>
      <c r="Y167" s="6">
        <f t="shared" si="171"/>
        <v>-0.049954254999491396</v>
      </c>
      <c r="Z167" s="6">
        <f t="shared" si="171"/>
        <v>0.06208826604868013</v>
      </c>
      <c r="AA167" s="6">
        <f t="shared" si="171"/>
        <v>0.5014953370814517</v>
      </c>
      <c r="AB167" s="6">
        <f t="shared" si="171"/>
        <v>0.5280167280534801</v>
      </c>
      <c r="AC167" s="6">
        <f t="shared" si="171"/>
        <v>-0.06046566934055399</v>
      </c>
      <c r="AD167" s="6">
        <f t="shared" si="171"/>
        <v>0.14306116026278567</v>
      </c>
      <c r="AE167" s="6">
        <f t="shared" si="171"/>
        <v>-0.5318045260870436</v>
      </c>
      <c r="AF167" s="6">
        <f t="shared" si="171"/>
        <v>0.11837649140645382</v>
      </c>
      <c r="AG167" s="6">
        <f t="shared" si="171"/>
        <v>0.3389290843954957</v>
      </c>
      <c r="AH167" s="6">
        <f t="shared" si="171"/>
        <v>0.17910148978300547</v>
      </c>
      <c r="AI167" s="6">
        <f t="shared" si="171"/>
        <v>-0.114042769631778</v>
      </c>
      <c r="AK167" s="6">
        <f>SKEW(AK91:AK120)</f>
        <v>0.12136056515269018</v>
      </c>
      <c r="AL167" s="6">
        <f>SKEW(AL91:AL120)</f>
        <v>-0.2800352006365914</v>
      </c>
      <c r="AM167" s="6">
        <f>SKEW(AM91:AM120)</f>
        <v>0.09457078998674484</v>
      </c>
      <c r="AN167" s="18"/>
      <c r="AO167" s="6"/>
      <c r="BA167"/>
      <c r="BB167"/>
      <c r="BC167"/>
      <c r="BD167"/>
      <c r="BH167"/>
      <c r="BJ167"/>
    </row>
    <row r="168" spans="1:62" ht="12.75">
      <c r="A168" s="21" t="s">
        <v>27</v>
      </c>
      <c r="B168" s="2">
        <f>MAX(B91:B120)</f>
        <v>25.3</v>
      </c>
      <c r="C168" s="2">
        <f aca="true" t="shared" si="172" ref="C168:M168">MAX(C91:C120)</f>
        <v>30.5</v>
      </c>
      <c r="D168" s="2">
        <f t="shared" si="172"/>
        <v>36.8</v>
      </c>
      <c r="E168" s="2">
        <f t="shared" si="172"/>
        <v>48.7</v>
      </c>
      <c r="F168" s="2">
        <f t="shared" si="172"/>
        <v>59.9</v>
      </c>
      <c r="G168" s="2">
        <f t="shared" si="172"/>
        <v>67.1</v>
      </c>
      <c r="H168" s="2">
        <f t="shared" si="172"/>
        <v>73</v>
      </c>
      <c r="I168" s="2">
        <f t="shared" si="172"/>
        <v>69.9</v>
      </c>
      <c r="J168" s="2">
        <f t="shared" si="172"/>
        <v>62</v>
      </c>
      <c r="K168" s="2">
        <f t="shared" si="172"/>
        <v>49.9</v>
      </c>
      <c r="L168" s="2">
        <f t="shared" si="172"/>
        <v>41.7</v>
      </c>
      <c r="M168" s="2">
        <f t="shared" si="172"/>
        <v>25.3</v>
      </c>
      <c r="O168" s="2">
        <f>MAX(O91:O120)</f>
        <v>45.475000000000016</v>
      </c>
      <c r="Q168" s="2">
        <f>MAX(Q91:Q120)</f>
        <v>73</v>
      </c>
      <c r="R168" s="2">
        <f>MAX(R91:R120)</f>
        <v>20.5</v>
      </c>
      <c r="S168" s="2">
        <f>MAX(S91:S120)</f>
        <v>12</v>
      </c>
      <c r="U168" s="2">
        <f aca="true" t="shared" si="173" ref="U168:AI168">MAX(U91:U120)</f>
        <v>47.13333333333333</v>
      </c>
      <c r="V168" s="2">
        <f t="shared" si="173"/>
        <v>43.5</v>
      </c>
      <c r="W168" s="2">
        <f t="shared" si="173"/>
        <v>69.33333333333333</v>
      </c>
      <c r="X168" s="2">
        <f t="shared" si="173"/>
        <v>67</v>
      </c>
      <c r="Y168" s="2">
        <f t="shared" si="173"/>
        <v>47.93333333333334</v>
      </c>
      <c r="Z168" s="2">
        <f t="shared" si="173"/>
        <v>46.08</v>
      </c>
      <c r="AA168" s="2">
        <f t="shared" si="173"/>
        <v>24.03333333333333</v>
      </c>
      <c r="AB168" s="2">
        <f t="shared" si="173"/>
        <v>18.806666666666665</v>
      </c>
      <c r="AC168" s="2">
        <f t="shared" si="173"/>
        <v>43.31333333333334</v>
      </c>
      <c r="AD168" s="2">
        <f t="shared" si="173"/>
        <v>61.1</v>
      </c>
      <c r="AE168" s="2">
        <f t="shared" si="173"/>
        <v>59.55333333333333</v>
      </c>
      <c r="AF168" s="2">
        <f t="shared" si="173"/>
        <v>29.366666666666664</v>
      </c>
      <c r="AG168" s="2">
        <f t="shared" si="173"/>
        <v>27.556666666666665</v>
      </c>
      <c r="AH168" s="2">
        <f t="shared" si="173"/>
        <v>45.008333333333326</v>
      </c>
      <c r="AI168" s="2">
        <f t="shared" si="173"/>
        <v>43.446666666666665</v>
      </c>
      <c r="AK168" s="2">
        <f>MAX(AK91:AK120)</f>
        <v>41.53333333333333</v>
      </c>
      <c r="AL168" s="2">
        <f>MAX(AL91:AL120)</f>
        <v>50.75</v>
      </c>
      <c r="AM168" s="2">
        <f>MAX(AM91:AM120)</f>
        <v>44.58333333333333</v>
      </c>
      <c r="AN168" s="18"/>
      <c r="AO168" s="6"/>
      <c r="BA168"/>
      <c r="BB168"/>
      <c r="BC168"/>
      <c r="BD168"/>
      <c r="BH168"/>
      <c r="BJ168"/>
    </row>
    <row r="169" spans="1:62" ht="12.75">
      <c r="A169" s="21" t="s">
        <v>28</v>
      </c>
      <c r="B169" s="23">
        <f>MIN(B91:B120)</f>
        <v>-1.3</v>
      </c>
      <c r="C169" s="23">
        <f aca="true" t="shared" si="174" ref="C169:M169">MIN(C91:C120)</f>
        <v>5.4</v>
      </c>
      <c r="D169" s="23">
        <f t="shared" si="174"/>
        <v>20</v>
      </c>
      <c r="E169" s="23">
        <f t="shared" si="174"/>
        <v>36.1</v>
      </c>
      <c r="F169" s="23">
        <f t="shared" si="174"/>
        <v>48.4</v>
      </c>
      <c r="G169" s="23">
        <f t="shared" si="174"/>
        <v>57.7</v>
      </c>
      <c r="H169" s="23">
        <f t="shared" si="174"/>
        <v>61.6</v>
      </c>
      <c r="I169" s="23">
        <f t="shared" si="174"/>
        <v>60.3</v>
      </c>
      <c r="J169" s="23">
        <f t="shared" si="174"/>
        <v>50.4</v>
      </c>
      <c r="K169" s="23">
        <f t="shared" si="174"/>
        <v>38.9</v>
      </c>
      <c r="L169" s="23">
        <f t="shared" si="174"/>
        <v>21.9</v>
      </c>
      <c r="M169" s="23">
        <f t="shared" si="174"/>
        <v>2.3</v>
      </c>
      <c r="O169" s="23">
        <f>MIN(O91:O120)</f>
        <v>38.11666666666667</v>
      </c>
      <c r="Q169" s="23">
        <f>MIN(Q91:Q120)</f>
        <v>61.7</v>
      </c>
      <c r="R169" s="23">
        <f>MIN(R91:R120)</f>
        <v>-1.3</v>
      </c>
      <c r="S169" s="23">
        <f>MIN(S91:S120)</f>
        <v>12</v>
      </c>
      <c r="U169" s="23">
        <f aca="true" t="shared" si="175" ref="U169:AI169">MIN(U91:U120)</f>
        <v>35.833333333333336</v>
      </c>
      <c r="V169" s="23">
        <f t="shared" si="175"/>
        <v>38.94666666666667</v>
      </c>
      <c r="W169" s="23">
        <f t="shared" si="175"/>
        <v>61.26666666666667</v>
      </c>
      <c r="X169" s="23">
        <f t="shared" si="175"/>
        <v>64.52000000000001</v>
      </c>
      <c r="Y169" s="23">
        <f t="shared" si="175"/>
        <v>39.699999999999996</v>
      </c>
      <c r="Z169" s="23">
        <f t="shared" si="175"/>
        <v>41.95333333333333</v>
      </c>
      <c r="AA169" s="23">
        <f t="shared" si="175"/>
        <v>8.533333333333333</v>
      </c>
      <c r="AB169" s="23">
        <f t="shared" si="175"/>
        <v>12.286666666666665</v>
      </c>
      <c r="AC169" s="23">
        <f t="shared" si="175"/>
        <v>40.00833333333333</v>
      </c>
      <c r="AD169" s="23">
        <f t="shared" si="175"/>
        <v>55.65</v>
      </c>
      <c r="AE169" s="23">
        <f t="shared" si="175"/>
        <v>56.833333333333336</v>
      </c>
      <c r="AF169" s="23">
        <f t="shared" si="175"/>
        <v>19.55</v>
      </c>
      <c r="AG169" s="23">
        <f t="shared" si="175"/>
        <v>22.706666666666667</v>
      </c>
      <c r="AH169" s="23">
        <f t="shared" si="175"/>
        <v>38.025</v>
      </c>
      <c r="AI169" s="23">
        <f t="shared" si="175"/>
        <v>39.883333333333326</v>
      </c>
      <c r="AK169" s="23">
        <f>MIN(AK91:AK120)</f>
        <v>31.316666666666666</v>
      </c>
      <c r="AL169" s="23">
        <f>MIN(AL91:AL120)</f>
        <v>42.266666666666666</v>
      </c>
      <c r="AM169" s="23">
        <f>MIN(AM91:AM120)</f>
        <v>38.391666666666666</v>
      </c>
      <c r="AN169" s="18"/>
      <c r="AO169" s="6"/>
      <c r="BA169"/>
      <c r="BB169"/>
      <c r="BC169"/>
      <c r="BD169"/>
      <c r="BH169"/>
      <c r="BJ169"/>
    </row>
    <row r="170" spans="1:62" ht="12.75">
      <c r="A170" s="21" t="s">
        <v>45</v>
      </c>
      <c r="B170" s="29">
        <f>COUNT(B91:B120)</f>
        <v>30</v>
      </c>
      <c r="C170" s="29">
        <f aca="true" t="shared" si="176" ref="C170:M170">COUNT(C91:C120)</f>
        <v>30</v>
      </c>
      <c r="D170" s="29">
        <f t="shared" si="176"/>
        <v>30</v>
      </c>
      <c r="E170" s="29">
        <f t="shared" si="176"/>
        <v>30</v>
      </c>
      <c r="F170" s="29">
        <f t="shared" si="176"/>
        <v>30</v>
      </c>
      <c r="G170" s="29">
        <f t="shared" si="176"/>
        <v>30</v>
      </c>
      <c r="H170" s="29">
        <f t="shared" si="176"/>
        <v>30</v>
      </c>
      <c r="I170" s="29">
        <f t="shared" si="176"/>
        <v>30</v>
      </c>
      <c r="J170" s="29">
        <f t="shared" si="176"/>
        <v>30</v>
      </c>
      <c r="K170" s="29">
        <f t="shared" si="176"/>
        <v>30</v>
      </c>
      <c r="L170" s="29">
        <f t="shared" si="176"/>
        <v>30</v>
      </c>
      <c r="M170" s="29">
        <f t="shared" si="176"/>
        <v>30</v>
      </c>
      <c r="O170" s="29">
        <f>COUNT(O91:O120)</f>
        <v>30</v>
      </c>
      <c r="Q170" s="29">
        <f>COUNT(Q91:Q120)</f>
        <v>30</v>
      </c>
      <c r="R170" s="29">
        <f>COUNT(R91:R120)</f>
        <v>30</v>
      </c>
      <c r="S170" s="29">
        <f>COUNT(S91:S120)</f>
        <v>30</v>
      </c>
      <c r="U170" s="29">
        <f aca="true" t="shared" si="177" ref="U170:AI170">COUNT(U91:U120)</f>
        <v>30</v>
      </c>
      <c r="V170" s="29">
        <f t="shared" si="177"/>
        <v>30</v>
      </c>
      <c r="W170" s="29">
        <f t="shared" si="177"/>
        <v>30</v>
      </c>
      <c r="X170" s="29">
        <f t="shared" si="177"/>
        <v>30</v>
      </c>
      <c r="Y170" s="29">
        <f t="shared" si="177"/>
        <v>30</v>
      </c>
      <c r="Z170" s="29">
        <f t="shared" si="177"/>
        <v>30</v>
      </c>
      <c r="AA170" s="29">
        <f t="shared" si="177"/>
        <v>30</v>
      </c>
      <c r="AB170" s="29">
        <f t="shared" si="177"/>
        <v>30</v>
      </c>
      <c r="AC170" s="29">
        <f t="shared" si="177"/>
        <v>30</v>
      </c>
      <c r="AD170" s="29">
        <f t="shared" si="177"/>
        <v>30</v>
      </c>
      <c r="AE170" s="29">
        <f t="shared" si="177"/>
        <v>30</v>
      </c>
      <c r="AF170" s="29">
        <f t="shared" si="177"/>
        <v>30</v>
      </c>
      <c r="AG170" s="29">
        <f t="shared" si="177"/>
        <v>30</v>
      </c>
      <c r="AH170" s="29">
        <f t="shared" si="177"/>
        <v>30</v>
      </c>
      <c r="AI170" s="29">
        <f t="shared" si="177"/>
        <v>30</v>
      </c>
      <c r="AK170" s="29">
        <f>COUNT(AK91:AK120)</f>
        <v>30</v>
      </c>
      <c r="AL170" s="29">
        <f>COUNT(AL91:AL120)</f>
        <v>30</v>
      </c>
      <c r="AM170" s="29">
        <f>COUNT(AM91:AM120)</f>
        <v>30</v>
      </c>
      <c r="AN170" s="18"/>
      <c r="AO170" s="6"/>
      <c r="BA170"/>
      <c r="BB170"/>
      <c r="BC170"/>
      <c r="BD170"/>
      <c r="BH170"/>
      <c r="BJ170"/>
    </row>
    <row r="171" spans="1:62" ht="12.75">
      <c r="A171" s="21" t="s">
        <v>46</v>
      </c>
      <c r="B171" s="13"/>
      <c r="C171" s="13"/>
      <c r="D171" s="13"/>
      <c r="E171" s="6"/>
      <c r="F171" s="6"/>
      <c r="G171" s="6"/>
      <c r="H171" s="6"/>
      <c r="I171" s="6"/>
      <c r="J171" s="6"/>
      <c r="K171" s="6"/>
      <c r="L171" s="6"/>
      <c r="M171" s="6"/>
      <c r="O171" s="6"/>
      <c r="Q171" s="6"/>
      <c r="R171" s="6"/>
      <c r="S171" s="15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K171" s="6"/>
      <c r="AL171" s="6"/>
      <c r="AM171" s="6"/>
      <c r="AN171" s="18"/>
      <c r="AO171" s="6"/>
      <c r="BA171"/>
      <c r="BB171"/>
      <c r="BC171"/>
      <c r="BD171"/>
      <c r="BH171"/>
      <c r="BJ171"/>
    </row>
    <row r="172" spans="1:62" ht="12.75">
      <c r="A172" s="21" t="s">
        <v>47</v>
      </c>
      <c r="B172" s="13"/>
      <c r="C172" s="13"/>
      <c r="D172" s="13"/>
      <c r="E172" s="6"/>
      <c r="F172" s="6"/>
      <c r="G172" s="6"/>
      <c r="H172" s="6"/>
      <c r="I172" s="6"/>
      <c r="J172" s="6"/>
      <c r="K172" s="6"/>
      <c r="L172" s="6"/>
      <c r="M172" s="6"/>
      <c r="O172" s="6"/>
      <c r="Q172" s="6"/>
      <c r="R172" s="6"/>
      <c r="S172" s="15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K172" s="6"/>
      <c r="AL172" s="6"/>
      <c r="AM172" s="6"/>
      <c r="AN172" s="18"/>
      <c r="AO172" s="6"/>
      <c r="BA172"/>
      <c r="BB172"/>
      <c r="BC172"/>
      <c r="BD172"/>
      <c r="BH172"/>
      <c r="BJ172"/>
    </row>
    <row r="173" spans="1:62" ht="12.75">
      <c r="A173" s="21" t="s">
        <v>48</v>
      </c>
      <c r="B173" s="13"/>
      <c r="C173" s="13"/>
      <c r="D173" s="13"/>
      <c r="E173" s="6"/>
      <c r="F173" s="6"/>
      <c r="G173" s="6"/>
      <c r="H173" s="6"/>
      <c r="I173" s="6"/>
      <c r="J173" s="6"/>
      <c r="K173" s="6"/>
      <c r="L173" s="6"/>
      <c r="M173" s="6"/>
      <c r="O173" s="6"/>
      <c r="Q173" s="6"/>
      <c r="R173" s="6"/>
      <c r="S173" s="15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K173" s="6"/>
      <c r="AL173" s="6"/>
      <c r="AM173" s="6"/>
      <c r="AN173" s="18"/>
      <c r="AO173" s="6"/>
      <c r="BA173"/>
      <c r="BB173"/>
      <c r="BC173"/>
      <c r="BD173"/>
      <c r="BH173"/>
      <c r="BJ173"/>
    </row>
    <row r="174" spans="1:62" ht="12.75">
      <c r="A174" s="21"/>
      <c r="B174" s="13"/>
      <c r="C174" s="13"/>
      <c r="D174" s="13"/>
      <c r="E174" s="6"/>
      <c r="F174" s="6"/>
      <c r="G174" s="6"/>
      <c r="H174" s="6"/>
      <c r="I174" s="6"/>
      <c r="J174" s="6"/>
      <c r="K174" s="6"/>
      <c r="L174" s="6"/>
      <c r="M174" s="6"/>
      <c r="O174" s="6"/>
      <c r="Q174" s="6"/>
      <c r="R174" s="6"/>
      <c r="S174" s="15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K174" s="6"/>
      <c r="AL174" s="6"/>
      <c r="AM174" s="6"/>
      <c r="AN174" s="18"/>
      <c r="AO174" s="6"/>
      <c r="BA174"/>
      <c r="BB174"/>
      <c r="BC174"/>
      <c r="BD174"/>
      <c r="BH174"/>
      <c r="BJ174"/>
    </row>
    <row r="175" spans="1:62" ht="12.75">
      <c r="A175" t="s">
        <v>40</v>
      </c>
      <c r="B175" s="17">
        <f>+A81</f>
        <v>1971</v>
      </c>
      <c r="C175" s="17">
        <f>+A110</f>
        <v>2000</v>
      </c>
      <c r="D175" s="17">
        <f>+C175-B175+1</f>
        <v>30</v>
      </c>
      <c r="S175" s="15"/>
      <c r="AN175" s="6"/>
      <c r="AO175" s="13"/>
      <c r="BA175"/>
      <c r="BB175"/>
      <c r="BC175"/>
      <c r="BD175"/>
      <c r="BH175"/>
      <c r="BJ175"/>
    </row>
    <row r="176" spans="1:62" ht="12.75">
      <c r="A176" s="6" t="s">
        <v>41</v>
      </c>
      <c r="B176" s="13">
        <f aca="true" t="shared" si="178" ref="B176:M176">AVERAGE(B81:B110)</f>
        <v>8.946666666666665</v>
      </c>
      <c r="C176" s="13">
        <f t="shared" si="178"/>
        <v>15.793333333333333</v>
      </c>
      <c r="D176" s="13">
        <f t="shared" si="178"/>
        <v>27.60666666666667</v>
      </c>
      <c r="E176" s="13">
        <f t="shared" si="178"/>
        <v>41.60333333333333</v>
      </c>
      <c r="F176" s="13">
        <f t="shared" si="178"/>
        <v>54.32000000000001</v>
      </c>
      <c r="G176" s="13">
        <f t="shared" si="178"/>
        <v>62.936666666666675</v>
      </c>
      <c r="H176" s="13">
        <f t="shared" si="178"/>
        <v>67.72333333333333</v>
      </c>
      <c r="I176" s="13">
        <f t="shared" si="178"/>
        <v>65.36333333333332</v>
      </c>
      <c r="J176" s="13">
        <f t="shared" si="178"/>
        <v>56.08000000000001</v>
      </c>
      <c r="K176" s="13">
        <f t="shared" si="178"/>
        <v>44.63333333333333</v>
      </c>
      <c r="L176" s="13">
        <f t="shared" si="178"/>
        <v>29.153333333333325</v>
      </c>
      <c r="M176" s="13">
        <f t="shared" si="178"/>
        <v>14.806666666666665</v>
      </c>
      <c r="N176" s="13">
        <f>AVERAGE(B176:M176)</f>
        <v>40.74722222222222</v>
      </c>
      <c r="O176" s="13">
        <f>AVERAGE(O81:O110)</f>
        <v>40.74722222222223</v>
      </c>
      <c r="P176" s="13"/>
      <c r="Q176" s="13"/>
      <c r="R176" s="13"/>
      <c r="S176" s="15"/>
      <c r="T176" s="27"/>
      <c r="U176" s="13">
        <f aca="true" t="shared" si="179" ref="U176:AI176">AVERAGE(U81:U110)</f>
        <v>41.17666666666666</v>
      </c>
      <c r="V176" s="13">
        <f t="shared" si="179"/>
        <v>41.10688888888889</v>
      </c>
      <c r="W176" s="13">
        <f t="shared" si="179"/>
        <v>65.3411111111111</v>
      </c>
      <c r="X176" s="13">
        <f t="shared" si="179"/>
        <v>65.41555555555557</v>
      </c>
      <c r="Y176" s="13">
        <f t="shared" si="179"/>
        <v>43.288888888888884</v>
      </c>
      <c r="Z176" s="13">
        <f t="shared" si="179"/>
        <v>43.273333333333326</v>
      </c>
      <c r="AA176" s="13">
        <f t="shared" si="179"/>
        <v>13.307777777777776</v>
      </c>
      <c r="AB176" s="13">
        <f t="shared" si="179"/>
        <v>13.457555555555553</v>
      </c>
      <c r="AC176" s="13">
        <f t="shared" si="179"/>
        <v>40.775111111111094</v>
      </c>
      <c r="AD176" s="13">
        <f t="shared" si="179"/>
        <v>58.00444444444445</v>
      </c>
      <c r="AE176" s="13">
        <f t="shared" si="179"/>
        <v>58.047777777777775</v>
      </c>
      <c r="AF176" s="13">
        <f t="shared" si="179"/>
        <v>23.568333333333328</v>
      </c>
      <c r="AG176" s="13">
        <f t="shared" si="179"/>
        <v>23.596555555555554</v>
      </c>
      <c r="AH176" s="13">
        <f t="shared" si="179"/>
        <v>40.8286111111111</v>
      </c>
      <c r="AI176" s="13">
        <f t="shared" si="179"/>
        <v>40.84622222222222</v>
      </c>
      <c r="AJ176" s="27"/>
      <c r="AK176" s="13">
        <f>AVERAGE(AK81:AK110)</f>
        <v>35.20111111111111</v>
      </c>
      <c r="AL176" s="13">
        <f>AVERAGE(AL81:AL110)</f>
        <v>46.293333333333344</v>
      </c>
      <c r="AM176" s="13">
        <f>AVERAGE(AM81:AM110)</f>
        <v>40.80416666666666</v>
      </c>
      <c r="AN176" s="13"/>
      <c r="AO176" s="25"/>
      <c r="BA176"/>
      <c r="BB176"/>
      <c r="BC176"/>
      <c r="BD176"/>
      <c r="BH176"/>
      <c r="BJ176"/>
    </row>
    <row r="177" spans="1:62" ht="12.75">
      <c r="A177" t="s">
        <v>42</v>
      </c>
      <c r="B177" s="13">
        <f aca="true" t="shared" si="180" ref="B177:M177">MEDIAN(B81:B110)</f>
        <v>8.75</v>
      </c>
      <c r="C177" s="13">
        <f t="shared" si="180"/>
        <v>14.65</v>
      </c>
      <c r="D177" s="13">
        <f t="shared" si="180"/>
        <v>28.25</v>
      </c>
      <c r="E177" s="13">
        <f t="shared" si="180"/>
        <v>41.2</v>
      </c>
      <c r="F177" s="13">
        <f t="shared" si="180"/>
        <v>55.2</v>
      </c>
      <c r="G177" s="13">
        <f t="shared" si="180"/>
        <v>62.650000000000006</v>
      </c>
      <c r="H177" s="13">
        <f t="shared" si="180"/>
        <v>67.45</v>
      </c>
      <c r="I177" s="13">
        <f t="shared" si="180"/>
        <v>65.8</v>
      </c>
      <c r="J177" s="13">
        <f t="shared" si="180"/>
        <v>55.75</v>
      </c>
      <c r="K177" s="13">
        <f t="shared" si="180"/>
        <v>44.900000000000006</v>
      </c>
      <c r="L177" s="13">
        <f t="shared" si="180"/>
        <v>29.4</v>
      </c>
      <c r="M177" s="13">
        <f t="shared" si="180"/>
        <v>15.05</v>
      </c>
      <c r="N177" s="13"/>
      <c r="O177" s="13">
        <f>MEDIAN(O81:O110)</f>
        <v>40.95</v>
      </c>
      <c r="P177" s="13"/>
      <c r="Q177" s="13"/>
      <c r="R177" s="13"/>
      <c r="S177" s="15"/>
      <c r="T177" s="18"/>
      <c r="U177" s="13">
        <f aca="true" t="shared" si="181" ref="U177:AI177">MEDIAN(U81:U110)</f>
        <v>41.15</v>
      </c>
      <c r="V177" s="13">
        <f t="shared" si="181"/>
        <v>41.233333333333334</v>
      </c>
      <c r="W177" s="13">
        <f t="shared" si="181"/>
        <v>65.03333333333333</v>
      </c>
      <c r="X177" s="13">
        <f t="shared" si="181"/>
        <v>65.29333333333332</v>
      </c>
      <c r="Y177" s="13">
        <f t="shared" si="181"/>
        <v>43.11666666666666</v>
      </c>
      <c r="Z177" s="13">
        <f t="shared" si="181"/>
        <v>42.96</v>
      </c>
      <c r="AA177" s="13">
        <f t="shared" si="181"/>
        <v>12.883333333333333</v>
      </c>
      <c r="AB177" s="13">
        <f t="shared" si="181"/>
        <v>13.593333333333334</v>
      </c>
      <c r="AC177" s="13">
        <f t="shared" si="181"/>
        <v>40.64416666666666</v>
      </c>
      <c r="AD177" s="13">
        <f t="shared" si="181"/>
        <v>57.93333333333333</v>
      </c>
      <c r="AE177" s="13">
        <f t="shared" si="181"/>
        <v>57.989999999999995</v>
      </c>
      <c r="AF177" s="13">
        <f t="shared" si="181"/>
        <v>23.725</v>
      </c>
      <c r="AG177" s="13">
        <f t="shared" si="181"/>
        <v>23.555</v>
      </c>
      <c r="AH177" s="13">
        <f t="shared" si="181"/>
        <v>40.62916666666667</v>
      </c>
      <c r="AI177" s="13">
        <f t="shared" si="181"/>
        <v>40.68416666666667</v>
      </c>
      <c r="AJ177" s="18"/>
      <c r="AK177" s="13">
        <f>MEDIAN(AK81:AK110)</f>
        <v>35.583333333333336</v>
      </c>
      <c r="AL177" s="13">
        <f>MEDIAN(AL81:AL110)</f>
        <v>46.45833333333334</v>
      </c>
      <c r="AM177" s="13">
        <f>MEDIAN(AM81:AM110)</f>
        <v>40.71666666666667</v>
      </c>
      <c r="AN177" s="25"/>
      <c r="AO177" s="25"/>
      <c r="BA177"/>
      <c r="BB177"/>
      <c r="BC177"/>
      <c r="BD177"/>
      <c r="BH177"/>
      <c r="BJ177"/>
    </row>
    <row r="178" spans="1:62" ht="12.75">
      <c r="A178" t="s">
        <v>43</v>
      </c>
      <c r="B178" s="13">
        <f aca="true" t="shared" si="182" ref="B178:M178">MODE(B81:B110)</f>
        <v>12.7</v>
      </c>
      <c r="C178" s="13">
        <f t="shared" si="182"/>
        <v>11.5</v>
      </c>
      <c r="D178" s="13">
        <f t="shared" si="182"/>
        <v>30</v>
      </c>
      <c r="E178" s="13">
        <f t="shared" si="182"/>
        <v>41.1</v>
      </c>
      <c r="F178" s="13">
        <f t="shared" si="182"/>
        <v>52.6</v>
      </c>
      <c r="G178" s="13">
        <f t="shared" si="182"/>
        <v>62.4</v>
      </c>
      <c r="H178" s="13" t="e">
        <f t="shared" si="182"/>
        <v>#N/A</v>
      </c>
      <c r="I178" s="13">
        <f t="shared" si="182"/>
        <v>66.5</v>
      </c>
      <c r="J178" s="13">
        <f t="shared" si="182"/>
        <v>57.8</v>
      </c>
      <c r="K178" s="13">
        <f t="shared" si="182"/>
        <v>45.2</v>
      </c>
      <c r="L178" s="13">
        <f t="shared" si="182"/>
        <v>30.5</v>
      </c>
      <c r="M178" s="13">
        <f t="shared" si="182"/>
        <v>13.2</v>
      </c>
      <c r="N178" s="13"/>
      <c r="O178" s="13" t="e">
        <f>MODE(O81:O110)</f>
        <v>#N/A</v>
      </c>
      <c r="P178" s="13"/>
      <c r="Q178" s="13"/>
      <c r="R178" s="13"/>
      <c r="S178" s="15"/>
      <c r="T178" s="18"/>
      <c r="U178" s="13">
        <f aca="true" t="shared" si="183" ref="U178:AI178">MODE(U81:U110)</f>
        <v>45.13333333333333</v>
      </c>
      <c r="V178" s="13">
        <f t="shared" si="183"/>
        <v>42.67333333333333</v>
      </c>
      <c r="W178" s="13">
        <f t="shared" si="183"/>
        <v>64.7</v>
      </c>
      <c r="X178" s="13">
        <f t="shared" si="183"/>
        <v>64.59333333333333</v>
      </c>
      <c r="Y178" s="13" t="e">
        <f t="shared" si="183"/>
        <v>#N/A</v>
      </c>
      <c r="Z178" s="13" t="e">
        <f t="shared" si="183"/>
        <v>#N/A</v>
      </c>
      <c r="AA178" s="13" t="e">
        <f t="shared" si="183"/>
        <v>#N/A</v>
      </c>
      <c r="AB178" s="13" t="e">
        <f t="shared" si="183"/>
        <v>#N/A</v>
      </c>
      <c r="AC178" s="13" t="e">
        <f t="shared" si="183"/>
        <v>#N/A</v>
      </c>
      <c r="AD178" s="13">
        <f t="shared" si="183"/>
        <v>58.01666666666667</v>
      </c>
      <c r="AE178" s="13" t="e">
        <f t="shared" si="183"/>
        <v>#N/A</v>
      </c>
      <c r="AF178" s="13" t="e">
        <f t="shared" si="183"/>
        <v>#N/A</v>
      </c>
      <c r="AG178" s="13" t="e">
        <f t="shared" si="183"/>
        <v>#N/A</v>
      </c>
      <c r="AH178" s="13" t="e">
        <f t="shared" si="183"/>
        <v>#N/A</v>
      </c>
      <c r="AI178" s="13" t="e">
        <f t="shared" si="183"/>
        <v>#N/A</v>
      </c>
      <c r="AJ178" s="18"/>
      <c r="AK178" s="13" t="e">
        <f>MODE(AK81:AK110)</f>
        <v>#N/A</v>
      </c>
      <c r="AL178" s="13" t="e">
        <f>MODE(AL81:AL110)</f>
        <v>#N/A</v>
      </c>
      <c r="AM178" s="13" t="e">
        <f>MODE(AM81:AM110)</f>
        <v>#N/A</v>
      </c>
      <c r="AN178" s="25"/>
      <c r="AO178" s="6"/>
      <c r="BA178"/>
      <c r="BB178"/>
      <c r="BC178"/>
      <c r="BD178"/>
      <c r="BH178"/>
      <c r="BJ178"/>
    </row>
    <row r="179" spans="1:62" ht="12.75">
      <c r="A179" s="6" t="s">
        <v>44</v>
      </c>
      <c r="B179" s="13">
        <f aca="true" t="shared" si="184" ref="B179:M179">STDEVP(B81:B110)</f>
        <v>6.0065371795144085</v>
      </c>
      <c r="C179" s="13">
        <f t="shared" si="184"/>
        <v>6.4245328407770055</v>
      </c>
      <c r="D179" s="13">
        <f t="shared" si="184"/>
        <v>4.5165571942452605</v>
      </c>
      <c r="E179" s="13">
        <f t="shared" si="184"/>
        <v>3.537653019854956</v>
      </c>
      <c r="F179" s="13">
        <f t="shared" si="184"/>
        <v>3.55006103233921</v>
      </c>
      <c r="G179" s="13">
        <f t="shared" si="184"/>
        <v>2.4137775834202753</v>
      </c>
      <c r="H179" s="13">
        <f t="shared" si="184"/>
        <v>2.3011132571479878</v>
      </c>
      <c r="I179" s="13">
        <f t="shared" si="184"/>
        <v>2.355629191721161</v>
      </c>
      <c r="J179" s="13">
        <f t="shared" si="184"/>
        <v>2.4337077337538573</v>
      </c>
      <c r="K179" s="13">
        <f t="shared" si="184"/>
        <v>2.9616812042411915</v>
      </c>
      <c r="L179" s="13">
        <f t="shared" si="184"/>
        <v>4.1329354647218945</v>
      </c>
      <c r="M179" s="13">
        <f t="shared" si="184"/>
        <v>5.958855221899216</v>
      </c>
      <c r="N179" s="13"/>
      <c r="O179" s="13">
        <f>STDEVP(O81:O110)</f>
        <v>1.8042751870535962</v>
      </c>
      <c r="P179" s="13"/>
      <c r="Q179" s="13"/>
      <c r="R179" s="13"/>
      <c r="S179" s="15"/>
      <c r="T179" s="13"/>
      <c r="U179" s="13">
        <f aca="true" t="shared" si="185" ref="U179:AI179">STDEVP(U81:U110)</f>
        <v>2.9541828474717495</v>
      </c>
      <c r="V179" s="13">
        <f t="shared" si="185"/>
        <v>1.2765549511125138</v>
      </c>
      <c r="W179" s="13">
        <f t="shared" si="185"/>
        <v>1.693531994762411</v>
      </c>
      <c r="X179" s="13">
        <f t="shared" si="185"/>
        <v>0.5957437513595499</v>
      </c>
      <c r="Y179" s="13">
        <f t="shared" si="185"/>
        <v>2.148269472946787</v>
      </c>
      <c r="Z179" s="13">
        <f t="shared" si="185"/>
        <v>0.9917959766299004</v>
      </c>
      <c r="AA179" s="13">
        <f t="shared" si="185"/>
        <v>4.377007969541763</v>
      </c>
      <c r="AB179" s="13">
        <f t="shared" si="185"/>
        <v>2.256233165868616</v>
      </c>
      <c r="AC179" s="13">
        <f t="shared" si="185"/>
        <v>0.9505328849819461</v>
      </c>
      <c r="AD179" s="13">
        <f t="shared" si="185"/>
        <v>1.4869552119916523</v>
      </c>
      <c r="AE179" s="13">
        <f t="shared" si="185"/>
        <v>0.7691150919669676</v>
      </c>
      <c r="AF179" s="13">
        <f t="shared" si="185"/>
        <v>2.785502647638303</v>
      </c>
      <c r="AG179" s="13">
        <f t="shared" si="185"/>
        <v>1.454043018196309</v>
      </c>
      <c r="AH179" s="13">
        <f t="shared" si="185"/>
        <v>1.7912127116551682</v>
      </c>
      <c r="AI179" s="13">
        <f t="shared" si="185"/>
        <v>0.9592504725752299</v>
      </c>
      <c r="AJ179" s="13"/>
      <c r="AK179" s="13">
        <f>STDEVP(AK81:AK110)</f>
        <v>2.7558991721239696</v>
      </c>
      <c r="AL179" s="13">
        <f>STDEVP(AL81:AL110)</f>
        <v>1.7074759366017644</v>
      </c>
      <c r="AM179" s="13">
        <f>STDEVP(AM81:AM110)</f>
        <v>1.669884047316303</v>
      </c>
      <c r="AN179" s="6"/>
      <c r="AO179" s="6"/>
      <c r="BA179"/>
      <c r="BB179"/>
      <c r="BC179"/>
      <c r="BD179"/>
      <c r="BH179"/>
      <c r="BJ179"/>
    </row>
    <row r="180" spans="1:62" ht="12.75">
      <c r="A180" s="21" t="s">
        <v>27</v>
      </c>
      <c r="B180" s="13">
        <f aca="true" t="shared" si="186" ref="B180:M180">MAX(B81:B110)</f>
        <v>20.7</v>
      </c>
      <c r="C180" s="13">
        <f t="shared" si="186"/>
        <v>30.5</v>
      </c>
      <c r="D180" s="13">
        <f t="shared" si="186"/>
        <v>36.3</v>
      </c>
      <c r="E180" s="13">
        <f t="shared" si="186"/>
        <v>48.2</v>
      </c>
      <c r="F180" s="13">
        <f t="shared" si="186"/>
        <v>62</v>
      </c>
      <c r="G180" s="13">
        <f t="shared" si="186"/>
        <v>67</v>
      </c>
      <c r="H180" s="13">
        <f t="shared" si="186"/>
        <v>72.2</v>
      </c>
      <c r="I180" s="13">
        <f t="shared" si="186"/>
        <v>69.9</v>
      </c>
      <c r="J180" s="13">
        <f t="shared" si="186"/>
        <v>61.6</v>
      </c>
      <c r="K180" s="13">
        <f t="shared" si="186"/>
        <v>50.4</v>
      </c>
      <c r="L180" s="13">
        <f t="shared" si="186"/>
        <v>37.4</v>
      </c>
      <c r="M180" s="13">
        <f t="shared" si="186"/>
        <v>24.6</v>
      </c>
      <c r="N180" s="13"/>
      <c r="O180" s="13">
        <f>MAX(O81:O110)</f>
        <v>45.475000000000016</v>
      </c>
      <c r="P180" s="13"/>
      <c r="Q180" s="13">
        <f>MAX(Q81:Q110)</f>
        <v>72.2</v>
      </c>
      <c r="R180" s="13">
        <f>MAX(R81:R110)</f>
        <v>17</v>
      </c>
      <c r="S180" s="15">
        <f>MAX(S81:S110)</f>
        <v>12</v>
      </c>
      <c r="T180" s="25"/>
      <c r="U180" s="13">
        <f aca="true" t="shared" si="187" ref="U180:AI180">MAX(U81:U110)</f>
        <v>47.800000000000004</v>
      </c>
      <c r="V180" s="13">
        <f t="shared" si="187"/>
        <v>43.5</v>
      </c>
      <c r="W180" s="13">
        <f t="shared" si="187"/>
        <v>69.33333333333333</v>
      </c>
      <c r="X180" s="13">
        <f t="shared" si="187"/>
        <v>67</v>
      </c>
      <c r="Y180" s="13">
        <f t="shared" si="187"/>
        <v>47.93333333333334</v>
      </c>
      <c r="Z180" s="13">
        <f t="shared" si="187"/>
        <v>46.08</v>
      </c>
      <c r="AA180" s="13">
        <f t="shared" si="187"/>
        <v>24.03333333333333</v>
      </c>
      <c r="AB180" s="13">
        <f t="shared" si="187"/>
        <v>18.806666666666665</v>
      </c>
      <c r="AC180" s="13">
        <f t="shared" si="187"/>
        <v>43.31333333333334</v>
      </c>
      <c r="AD180" s="13">
        <f t="shared" si="187"/>
        <v>61.1</v>
      </c>
      <c r="AE180" s="13">
        <f t="shared" si="187"/>
        <v>59.55333333333333</v>
      </c>
      <c r="AF180" s="13">
        <f t="shared" si="187"/>
        <v>29.08333333333333</v>
      </c>
      <c r="AG180" s="13">
        <f t="shared" si="187"/>
        <v>27.556666666666665</v>
      </c>
      <c r="AH180" s="13">
        <f t="shared" si="187"/>
        <v>45.008333333333326</v>
      </c>
      <c r="AI180" s="13">
        <f t="shared" si="187"/>
        <v>43.446666666666665</v>
      </c>
      <c r="AJ180" s="25"/>
      <c r="AK180" s="13">
        <f>MAX(AK81:AK110)</f>
        <v>41.53333333333333</v>
      </c>
      <c r="AL180" s="13">
        <f>MAX(AL81:AL110)</f>
        <v>50.21666666666667</v>
      </c>
      <c r="AM180" s="13">
        <f>MAX(AM81:AM110)</f>
        <v>44.15</v>
      </c>
      <c r="AN180" s="6"/>
      <c r="AO180" s="6"/>
      <c r="BA180"/>
      <c r="BB180"/>
      <c r="BC180"/>
      <c r="BD180"/>
      <c r="BH180"/>
      <c r="BJ180"/>
    </row>
    <row r="181" spans="1:62" ht="12.75">
      <c r="A181" s="21" t="s">
        <v>28</v>
      </c>
      <c r="B181" s="13">
        <f aca="true" t="shared" si="188" ref="B181:M181">MIN(B81:B110)</f>
        <v>-2.4</v>
      </c>
      <c r="C181" s="13">
        <f t="shared" si="188"/>
        <v>5.4</v>
      </c>
      <c r="D181" s="13">
        <f t="shared" si="188"/>
        <v>20</v>
      </c>
      <c r="E181" s="13">
        <f t="shared" si="188"/>
        <v>35.4</v>
      </c>
      <c r="F181" s="13">
        <f t="shared" si="188"/>
        <v>48.4</v>
      </c>
      <c r="G181" s="13">
        <f t="shared" si="188"/>
        <v>57.7</v>
      </c>
      <c r="H181" s="13">
        <f t="shared" si="188"/>
        <v>61.6</v>
      </c>
      <c r="I181" s="13">
        <f t="shared" si="188"/>
        <v>60.9</v>
      </c>
      <c r="J181" s="13">
        <f t="shared" si="188"/>
        <v>50.4</v>
      </c>
      <c r="K181" s="13">
        <f t="shared" si="188"/>
        <v>39.3</v>
      </c>
      <c r="L181" s="13">
        <f t="shared" si="188"/>
        <v>21.9</v>
      </c>
      <c r="M181" s="13">
        <f t="shared" si="188"/>
        <v>2.3</v>
      </c>
      <c r="N181" s="13"/>
      <c r="O181" s="13">
        <f>MIN(O81:O110)</f>
        <v>37.375</v>
      </c>
      <c r="P181" s="13"/>
      <c r="Q181" s="13">
        <f>MIN(Q81:Q110)</f>
        <v>61.7</v>
      </c>
      <c r="R181" s="13">
        <f>MIN(R81:R110)</f>
        <v>-2.4</v>
      </c>
      <c r="S181" s="15">
        <f>MIN(S81:S110)</f>
        <v>12</v>
      </c>
      <c r="T181" s="25"/>
      <c r="U181" s="13">
        <f aca="true" t="shared" si="189" ref="U181:AI181">MIN(U81:U110)</f>
        <v>35.833333333333336</v>
      </c>
      <c r="V181" s="13">
        <f t="shared" si="189"/>
        <v>38.94666666666667</v>
      </c>
      <c r="W181" s="13">
        <f t="shared" si="189"/>
        <v>61.26666666666667</v>
      </c>
      <c r="X181" s="13">
        <f t="shared" si="189"/>
        <v>64.52000000000001</v>
      </c>
      <c r="Y181" s="13">
        <f t="shared" si="189"/>
        <v>39.1</v>
      </c>
      <c r="Z181" s="13">
        <f t="shared" si="189"/>
        <v>41.95333333333333</v>
      </c>
      <c r="AA181" s="13">
        <f t="shared" si="189"/>
        <v>4.666666666666667</v>
      </c>
      <c r="AB181" s="13">
        <f t="shared" si="189"/>
        <v>9.52</v>
      </c>
      <c r="AC181" s="13">
        <f t="shared" si="189"/>
        <v>39.65333333333333</v>
      </c>
      <c r="AD181" s="13">
        <f t="shared" si="189"/>
        <v>55.65</v>
      </c>
      <c r="AE181" s="13">
        <f t="shared" si="189"/>
        <v>56.80666666666667</v>
      </c>
      <c r="AF181" s="13">
        <f t="shared" si="189"/>
        <v>18.583333333333332</v>
      </c>
      <c r="AG181" s="13">
        <f t="shared" si="189"/>
        <v>21.16333333333333</v>
      </c>
      <c r="AH181" s="13">
        <f t="shared" si="189"/>
        <v>37.34166666666666</v>
      </c>
      <c r="AI181" s="13">
        <f t="shared" si="189"/>
        <v>39.596666666666664</v>
      </c>
      <c r="AJ181" s="25"/>
      <c r="AK181" s="13">
        <f>MIN(AK81:AK110)</f>
        <v>29.583333333333332</v>
      </c>
      <c r="AL181" s="13">
        <f>MIN(AL81:AL110)</f>
        <v>42.266666666666666</v>
      </c>
      <c r="AM181" s="13">
        <f>MIN(AM81:AM110)</f>
        <v>37.62500000000001</v>
      </c>
      <c r="AN181" s="6"/>
      <c r="BA181"/>
      <c r="BB181"/>
      <c r="BC181"/>
      <c r="BD181"/>
      <c r="BH181"/>
      <c r="BJ181"/>
    </row>
    <row r="182" spans="1:62" ht="12.75">
      <c r="A182" s="21" t="s">
        <v>46</v>
      </c>
      <c r="B182">
        <v>9.5</v>
      </c>
      <c r="C182">
        <v>16.2</v>
      </c>
      <c r="D182">
        <v>28</v>
      </c>
      <c r="E182">
        <v>41.7</v>
      </c>
      <c r="F182">
        <v>54.4</v>
      </c>
      <c r="G182">
        <v>63.1</v>
      </c>
      <c r="H182">
        <v>68.1</v>
      </c>
      <c r="I182">
        <v>65.9</v>
      </c>
      <c r="J182">
        <v>56.6</v>
      </c>
      <c r="K182">
        <v>45.1</v>
      </c>
      <c r="L182">
        <v>29.8</v>
      </c>
      <c r="M182">
        <v>15.4</v>
      </c>
      <c r="N182" s="13">
        <f>AVERAGE(B182:M182)</f>
        <v>41.15</v>
      </c>
      <c r="O182">
        <v>41.2</v>
      </c>
      <c r="P182" s="13"/>
      <c r="Q182" s="13">
        <v>19</v>
      </c>
      <c r="R182" s="13">
        <v>19</v>
      </c>
      <c r="S182" s="15">
        <v>19</v>
      </c>
      <c r="T182" s="13"/>
      <c r="U182" s="13">
        <v>19</v>
      </c>
      <c r="V182" s="13">
        <v>19</v>
      </c>
      <c r="W182" s="13">
        <v>19</v>
      </c>
      <c r="X182" s="13">
        <v>19</v>
      </c>
      <c r="Y182" s="13">
        <v>19</v>
      </c>
      <c r="Z182" s="13">
        <v>19</v>
      </c>
      <c r="AA182" s="13">
        <v>19</v>
      </c>
      <c r="AB182" s="13">
        <v>19</v>
      </c>
      <c r="AC182" s="13">
        <v>19</v>
      </c>
      <c r="AD182" s="13">
        <v>19</v>
      </c>
      <c r="AE182" s="13">
        <v>19</v>
      </c>
      <c r="AF182" s="13">
        <v>19</v>
      </c>
      <c r="AG182" s="13">
        <v>19</v>
      </c>
      <c r="AH182" s="13">
        <v>19</v>
      </c>
      <c r="AI182" s="13">
        <v>19</v>
      </c>
      <c r="AJ182" s="13"/>
      <c r="AK182" s="13">
        <v>19</v>
      </c>
      <c r="AL182" s="13">
        <v>19</v>
      </c>
      <c r="AM182" s="13">
        <v>19</v>
      </c>
      <c r="BA182"/>
      <c r="BB182"/>
      <c r="BC182"/>
      <c r="BD182"/>
      <c r="BH182"/>
      <c r="BJ182"/>
    </row>
    <row r="183" spans="1:62" ht="12.75">
      <c r="A183" s="21" t="s">
        <v>47</v>
      </c>
      <c r="B183">
        <v>6.1</v>
      </c>
      <c r="C183">
        <v>6.5</v>
      </c>
      <c r="D183">
        <v>4.6</v>
      </c>
      <c r="E183">
        <v>3.6</v>
      </c>
      <c r="F183">
        <v>3.6</v>
      </c>
      <c r="G183">
        <v>2.5</v>
      </c>
      <c r="H183">
        <v>2.4</v>
      </c>
      <c r="I183">
        <v>2.4</v>
      </c>
      <c r="J183">
        <v>2.4</v>
      </c>
      <c r="K183">
        <v>2.9</v>
      </c>
      <c r="L183">
        <v>4.2</v>
      </c>
      <c r="M183">
        <v>6.1</v>
      </c>
      <c r="O183">
        <v>1.8</v>
      </c>
      <c r="P183" s="13"/>
      <c r="Q183" s="13">
        <v>5.8</v>
      </c>
      <c r="R183" s="13">
        <v>5.8</v>
      </c>
      <c r="S183" s="15">
        <v>5.8</v>
      </c>
      <c r="T183" s="13"/>
      <c r="U183" s="13">
        <v>5.8</v>
      </c>
      <c r="V183" s="13">
        <v>5.8</v>
      </c>
      <c r="W183" s="13">
        <v>5.8</v>
      </c>
      <c r="X183" s="13">
        <v>5.8</v>
      </c>
      <c r="Y183" s="13">
        <v>5.8</v>
      </c>
      <c r="Z183" s="13">
        <v>5.8</v>
      </c>
      <c r="AA183" s="13">
        <v>5.8</v>
      </c>
      <c r="AB183" s="13">
        <v>5.8</v>
      </c>
      <c r="AC183" s="13">
        <v>5.8</v>
      </c>
      <c r="AD183" s="13">
        <v>5.8</v>
      </c>
      <c r="AE183" s="13">
        <v>5.8</v>
      </c>
      <c r="AF183" s="13">
        <v>5.8</v>
      </c>
      <c r="AG183" s="13">
        <v>5.8</v>
      </c>
      <c r="AH183" s="13">
        <v>5.8</v>
      </c>
      <c r="AI183" s="13">
        <v>5.8</v>
      </c>
      <c r="AJ183" s="13"/>
      <c r="AK183" s="13">
        <v>5.8</v>
      </c>
      <c r="AL183" s="13">
        <v>5.8</v>
      </c>
      <c r="AM183" s="13">
        <v>5.8</v>
      </c>
      <c r="AO183" s="27"/>
      <c r="BA183"/>
      <c r="BB183"/>
      <c r="BC183"/>
      <c r="BD183"/>
      <c r="BH183"/>
      <c r="BJ183"/>
    </row>
    <row r="184" spans="1:62" ht="12.75">
      <c r="A184" s="21" t="s">
        <v>48</v>
      </c>
      <c r="B184" s="13">
        <f aca="true" t="shared" si="190" ref="B184:N184">B176-B182</f>
        <v>-0.5533333333333346</v>
      </c>
      <c r="C184" s="13">
        <f t="shared" si="190"/>
        <v>-0.4066666666666663</v>
      </c>
      <c r="D184" s="13">
        <f t="shared" si="190"/>
        <v>-0.39333333333333087</v>
      </c>
      <c r="E184" s="13">
        <f t="shared" si="190"/>
        <v>-0.09666666666667112</v>
      </c>
      <c r="F184" s="13">
        <f t="shared" si="190"/>
        <v>-0.07999999999999119</v>
      </c>
      <c r="G184" s="13">
        <f t="shared" si="190"/>
        <v>-0.1633333333333269</v>
      </c>
      <c r="H184" s="13">
        <f t="shared" si="190"/>
        <v>-0.37666666666666515</v>
      </c>
      <c r="I184" s="13">
        <f t="shared" si="190"/>
        <v>-0.5366666666666902</v>
      </c>
      <c r="J184" s="13">
        <f t="shared" si="190"/>
        <v>-0.5199999999999889</v>
      </c>
      <c r="K184" s="13">
        <f t="shared" si="190"/>
        <v>-0.46666666666666856</v>
      </c>
      <c r="L184" s="13">
        <f t="shared" si="190"/>
        <v>-0.6466666666666754</v>
      </c>
      <c r="M184" s="13">
        <f t="shared" si="190"/>
        <v>-0.5933333333333355</v>
      </c>
      <c r="N184" s="13">
        <f t="shared" si="190"/>
        <v>-0.40277777777777857</v>
      </c>
      <c r="O184" s="13"/>
      <c r="P184" s="13"/>
      <c r="Q184" s="13"/>
      <c r="R184" s="13"/>
      <c r="S184" s="15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O184" s="27"/>
      <c r="BA184"/>
      <c r="BB184"/>
      <c r="BC184"/>
      <c r="BD184"/>
      <c r="BH184"/>
      <c r="BJ184"/>
    </row>
    <row r="185" spans="1:62" ht="12.75">
      <c r="A185" s="21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O185" s="6"/>
      <c r="P185" s="6"/>
      <c r="Q185" s="6"/>
      <c r="R185" s="6"/>
      <c r="S185" s="15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K185" s="6"/>
      <c r="AL185" s="6"/>
      <c r="AM185" s="6"/>
      <c r="AN185" s="27"/>
      <c r="AO185" s="20"/>
      <c r="BA185"/>
      <c r="BB185"/>
      <c r="BC185"/>
      <c r="BD185"/>
      <c r="BH185"/>
      <c r="BJ185"/>
    </row>
    <row r="186" spans="1:62" ht="12.75">
      <c r="A186" t="s">
        <v>40</v>
      </c>
      <c r="B186" s="17">
        <f>+A71</f>
        <v>1961</v>
      </c>
      <c r="C186" s="17">
        <f>+A100</f>
        <v>1990</v>
      </c>
      <c r="D186" s="17">
        <f>+C186-B186+1</f>
        <v>30</v>
      </c>
      <c r="P186" s="6"/>
      <c r="S186" s="15"/>
      <c r="AN186" s="20"/>
      <c r="AO186" s="6"/>
      <c r="BA186"/>
      <c r="BB186"/>
      <c r="BC186"/>
      <c r="BD186"/>
      <c r="BH186"/>
      <c r="BJ186"/>
    </row>
    <row r="187" spans="1:62" ht="12.75">
      <c r="A187" s="6" t="s">
        <v>41</v>
      </c>
      <c r="B187" s="13">
        <f aca="true" t="shared" si="191" ref="B187:M187">AVERAGE(B71:B100)</f>
        <v>7.889999999999999</v>
      </c>
      <c r="C187" s="13">
        <f t="shared" si="191"/>
        <v>13.566666666666666</v>
      </c>
      <c r="D187" s="13">
        <f t="shared" si="191"/>
        <v>26.716666666666672</v>
      </c>
      <c r="E187" s="13">
        <f t="shared" si="191"/>
        <v>41.62</v>
      </c>
      <c r="F187" s="13">
        <f t="shared" si="191"/>
        <v>53.65333333333332</v>
      </c>
      <c r="G187" s="13">
        <f t="shared" si="191"/>
        <v>62.566666666666684</v>
      </c>
      <c r="H187" s="13">
        <f t="shared" si="191"/>
        <v>67.97</v>
      </c>
      <c r="I187" s="13">
        <f t="shared" si="191"/>
        <v>65.01666666666667</v>
      </c>
      <c r="J187" s="13">
        <f t="shared" si="191"/>
        <v>55.73999999999999</v>
      </c>
      <c r="K187" s="13">
        <f t="shared" si="191"/>
        <v>44.95666666666666</v>
      </c>
      <c r="L187" s="13">
        <f t="shared" si="191"/>
        <v>29.573333333333334</v>
      </c>
      <c r="M187" s="13">
        <f t="shared" si="191"/>
        <v>13.879999999999999</v>
      </c>
      <c r="N187" s="13">
        <f>AVERAGE(B187:M187)</f>
        <v>40.262499999999996</v>
      </c>
      <c r="O187" s="13">
        <f>AVERAGE(O71:O100)</f>
        <v>40.262499999999996</v>
      </c>
      <c r="P187" s="13"/>
      <c r="Q187" s="13"/>
      <c r="R187" s="13"/>
      <c r="S187" s="15"/>
      <c r="T187" s="27"/>
      <c r="U187" s="13">
        <f aca="true" t="shared" si="192" ref="U187:AI187">AVERAGE(U71:U100)</f>
        <v>40.66333333333333</v>
      </c>
      <c r="V187" s="13">
        <f t="shared" si="192"/>
        <v>40.68888888888889</v>
      </c>
      <c r="W187" s="13">
        <f t="shared" si="192"/>
        <v>65.18444444444444</v>
      </c>
      <c r="X187" s="13">
        <f t="shared" si="192"/>
        <v>65.17844444444445</v>
      </c>
      <c r="Y187" s="13">
        <f t="shared" si="192"/>
        <v>43.42333333333333</v>
      </c>
      <c r="Z187" s="13">
        <f t="shared" si="192"/>
        <v>43.33333333333334</v>
      </c>
      <c r="AA187" s="13">
        <f t="shared" si="192"/>
        <v>11.741111111111111</v>
      </c>
      <c r="AB187" s="13">
        <f t="shared" si="192"/>
        <v>11.934222222222221</v>
      </c>
      <c r="AC187" s="13">
        <f t="shared" si="192"/>
        <v>40.25216666666666</v>
      </c>
      <c r="AD187" s="13">
        <f t="shared" si="192"/>
        <v>57.7611111111111</v>
      </c>
      <c r="AE187" s="13">
        <f t="shared" si="192"/>
        <v>57.792333333333325</v>
      </c>
      <c r="AF187" s="13">
        <f t="shared" si="192"/>
        <v>22.737222222222226</v>
      </c>
      <c r="AG187" s="13">
        <f t="shared" si="192"/>
        <v>22.782333333333334</v>
      </c>
      <c r="AH187" s="13">
        <f t="shared" si="192"/>
        <v>40.29055555555555</v>
      </c>
      <c r="AI187" s="13">
        <f t="shared" si="192"/>
        <v>40.2791111111111</v>
      </c>
      <c r="AJ187" s="27"/>
      <c r="AK187" s="13">
        <f>AVERAGE(AK71:AK100)</f>
        <v>34.33555555555555</v>
      </c>
      <c r="AL187" s="13">
        <f>AVERAGE(AL71:AL100)</f>
        <v>46.18944444444444</v>
      </c>
      <c r="AM187" s="13">
        <f>AVERAGE(AM71:AM100)</f>
        <v>40.29805555555556</v>
      </c>
      <c r="AN187" s="6"/>
      <c r="AO187" s="13"/>
      <c r="BA187"/>
      <c r="BB187"/>
      <c r="BC187"/>
      <c r="BD187"/>
      <c r="BH187"/>
      <c r="BJ187"/>
    </row>
    <row r="188" spans="1:62" ht="12.75">
      <c r="A188" t="s">
        <v>42</v>
      </c>
      <c r="B188" s="13">
        <f aca="true" t="shared" si="193" ref="B188:M188">MEDIAN(B71:B100)</f>
        <v>7.949999999999999</v>
      </c>
      <c r="C188" s="13">
        <f t="shared" si="193"/>
        <v>12.45</v>
      </c>
      <c r="D188" s="13">
        <f t="shared" si="193"/>
        <v>25.950000000000003</v>
      </c>
      <c r="E188" s="13">
        <f t="shared" si="193"/>
        <v>41.599999999999994</v>
      </c>
      <c r="F188" s="13">
        <f t="shared" si="193"/>
        <v>53.05</v>
      </c>
      <c r="G188" s="13">
        <f t="shared" si="193"/>
        <v>62.5</v>
      </c>
      <c r="H188" s="13">
        <f t="shared" si="193"/>
        <v>68.05</v>
      </c>
      <c r="I188" s="13">
        <f t="shared" si="193"/>
        <v>64.85</v>
      </c>
      <c r="J188" s="13">
        <f t="shared" si="193"/>
        <v>55.7</v>
      </c>
      <c r="K188" s="13">
        <f t="shared" si="193"/>
        <v>44.900000000000006</v>
      </c>
      <c r="L188" s="13">
        <f t="shared" si="193"/>
        <v>29.6</v>
      </c>
      <c r="M188" s="13">
        <f t="shared" si="193"/>
        <v>14.45</v>
      </c>
      <c r="N188" s="13"/>
      <c r="O188" s="13">
        <f>MEDIAN(O71:O100)</f>
        <v>40.150000000000006</v>
      </c>
      <c r="P188" s="13"/>
      <c r="Q188" s="13"/>
      <c r="R188" s="13"/>
      <c r="S188" s="15"/>
      <c r="T188" s="18"/>
      <c r="U188" s="13">
        <f aca="true" t="shared" si="194" ref="U188:AI188">MEDIAN(U71:U100)</f>
        <v>40.3</v>
      </c>
      <c r="V188" s="13">
        <f t="shared" si="194"/>
        <v>40.21333333333334</v>
      </c>
      <c r="W188" s="13">
        <f t="shared" si="194"/>
        <v>65.28333333333333</v>
      </c>
      <c r="X188" s="13">
        <f t="shared" si="194"/>
        <v>65.10333333333332</v>
      </c>
      <c r="Y188" s="13">
        <f t="shared" si="194"/>
        <v>43.416666666666664</v>
      </c>
      <c r="Z188" s="13">
        <f t="shared" si="194"/>
        <v>43.18666666666667</v>
      </c>
      <c r="AA188" s="13">
        <f t="shared" si="194"/>
        <v>11.783333333333335</v>
      </c>
      <c r="AB188" s="13">
        <f t="shared" si="194"/>
        <v>11.559999999999999</v>
      </c>
      <c r="AC188" s="13">
        <f t="shared" si="194"/>
        <v>40.08916666666667</v>
      </c>
      <c r="AD188" s="13">
        <f t="shared" si="194"/>
        <v>57.675</v>
      </c>
      <c r="AE188" s="13">
        <f t="shared" si="194"/>
        <v>57.666666666666664</v>
      </c>
      <c r="AF188" s="13">
        <f t="shared" si="194"/>
        <v>22.616666666666667</v>
      </c>
      <c r="AG188" s="13">
        <f t="shared" si="194"/>
        <v>22.841666666666665</v>
      </c>
      <c r="AH188" s="13">
        <f t="shared" si="194"/>
        <v>40.1125</v>
      </c>
      <c r="AI188" s="13">
        <f t="shared" si="194"/>
        <v>40.1525</v>
      </c>
      <c r="AJ188" s="18"/>
      <c r="AK188" s="13">
        <f>MEDIAN(AK71:AK100)</f>
        <v>33.93333333333334</v>
      </c>
      <c r="AL188" s="13">
        <f>MEDIAN(AL71:AL100)</f>
        <v>46.641666666666666</v>
      </c>
      <c r="AM188" s="13">
        <f>MEDIAN(AM71:AM100)</f>
        <v>40.07083333333333</v>
      </c>
      <c r="AN188" s="13"/>
      <c r="AO188" s="25"/>
      <c r="BA188"/>
      <c r="BB188"/>
      <c r="BC188"/>
      <c r="BD188"/>
      <c r="BH188"/>
      <c r="BJ188"/>
    </row>
    <row r="189" spans="1:62" ht="12.75">
      <c r="A189" t="s">
        <v>43</v>
      </c>
      <c r="B189" s="13">
        <f aca="true" t="shared" si="195" ref="B189:M189">MODE(B71:B100)</f>
        <v>9.4</v>
      </c>
      <c r="C189" s="13">
        <f t="shared" si="195"/>
        <v>7.8</v>
      </c>
      <c r="D189" s="13">
        <f t="shared" si="195"/>
        <v>30</v>
      </c>
      <c r="E189" s="13">
        <f t="shared" si="195"/>
        <v>44</v>
      </c>
      <c r="F189" s="13">
        <f t="shared" si="195"/>
        <v>50.1</v>
      </c>
      <c r="G189" s="13">
        <f t="shared" si="195"/>
        <v>61.3</v>
      </c>
      <c r="H189" s="13">
        <f t="shared" si="195"/>
        <v>66.9</v>
      </c>
      <c r="I189" s="13">
        <f t="shared" si="195"/>
        <v>64.5</v>
      </c>
      <c r="J189" s="13">
        <f t="shared" si="195"/>
        <v>54.8</v>
      </c>
      <c r="K189" s="13">
        <f t="shared" si="195"/>
        <v>47.5</v>
      </c>
      <c r="L189" s="13">
        <f t="shared" si="195"/>
        <v>27.3</v>
      </c>
      <c r="M189" s="13">
        <f t="shared" si="195"/>
        <v>13.8</v>
      </c>
      <c r="N189" s="13"/>
      <c r="O189" s="13" t="e">
        <f>MODE(O71:O100)</f>
        <v>#N/A</v>
      </c>
      <c r="P189" s="13"/>
      <c r="Q189" s="13"/>
      <c r="R189" s="13"/>
      <c r="S189" s="15"/>
      <c r="T189" s="18"/>
      <c r="U189" s="13">
        <f aca="true" t="shared" si="196" ref="U189:AI189">MODE(U71:U100)</f>
        <v>37.333333333333336</v>
      </c>
      <c r="V189" s="13">
        <f t="shared" si="196"/>
        <v>42.67333333333333</v>
      </c>
      <c r="W189" s="13">
        <f t="shared" si="196"/>
        <v>63.56666666666666</v>
      </c>
      <c r="X189" s="13">
        <f t="shared" si="196"/>
        <v>64.59333333333333</v>
      </c>
      <c r="Y189" s="13">
        <f t="shared" si="196"/>
        <v>42.266666666666666</v>
      </c>
      <c r="Z189" s="13" t="e">
        <f t="shared" si="196"/>
        <v>#N/A</v>
      </c>
      <c r="AA189" s="13" t="e">
        <f t="shared" si="196"/>
        <v>#N/A</v>
      </c>
      <c r="AB189" s="13" t="e">
        <f t="shared" si="196"/>
        <v>#N/A</v>
      </c>
      <c r="AC189" s="13" t="e">
        <f t="shared" si="196"/>
        <v>#N/A</v>
      </c>
      <c r="AD189" s="13">
        <f t="shared" si="196"/>
        <v>58.51666666666666</v>
      </c>
      <c r="AE189" s="13" t="e">
        <f t="shared" si="196"/>
        <v>#N/A</v>
      </c>
      <c r="AF189" s="13" t="e">
        <f t="shared" si="196"/>
        <v>#N/A</v>
      </c>
      <c r="AG189" s="13" t="e">
        <f t="shared" si="196"/>
        <v>#N/A</v>
      </c>
      <c r="AH189" s="13">
        <f t="shared" si="196"/>
        <v>39.608333333333334</v>
      </c>
      <c r="AI189" s="13" t="e">
        <f t="shared" si="196"/>
        <v>#N/A</v>
      </c>
      <c r="AJ189" s="18"/>
      <c r="AK189" s="13" t="e">
        <f>MODE(AK71:AK100)</f>
        <v>#N/A</v>
      </c>
      <c r="AL189" s="13">
        <f>MODE(AL71:AL100)</f>
        <v>46.68333333333334</v>
      </c>
      <c r="AM189" s="13" t="e">
        <f>MODE(AM71:AM100)</f>
        <v>#N/A</v>
      </c>
      <c r="AN189" s="25"/>
      <c r="AO189" s="25"/>
      <c r="BA189"/>
      <c r="BB189"/>
      <c r="BC189"/>
      <c r="BD189"/>
      <c r="BH189"/>
      <c r="BJ189"/>
    </row>
    <row r="190" spans="1:62" ht="12.75">
      <c r="A190" s="6" t="s">
        <v>44</v>
      </c>
      <c r="B190" s="13">
        <f aca="true" t="shared" si="197" ref="B190:M190">STDEVP(B71:B100)</f>
        <v>5.938481848643362</v>
      </c>
      <c r="C190" s="13">
        <f t="shared" si="197"/>
        <v>5.71053607135287</v>
      </c>
      <c r="D190" s="13">
        <f t="shared" si="197"/>
        <v>4.7883249216772485</v>
      </c>
      <c r="E190" s="13">
        <f t="shared" si="197"/>
        <v>3.242982166669027</v>
      </c>
      <c r="F190" s="13">
        <f t="shared" si="197"/>
        <v>3.6130073653706027</v>
      </c>
      <c r="G190" s="13">
        <f t="shared" si="197"/>
        <v>2.388770022882534</v>
      </c>
      <c r="H190" s="13">
        <f t="shared" si="197"/>
        <v>2.1951689380698394</v>
      </c>
      <c r="I190" s="13">
        <f t="shared" si="197"/>
        <v>2.275534125333118</v>
      </c>
      <c r="J190" s="13">
        <f t="shared" si="197"/>
        <v>2.1203144420895064</v>
      </c>
      <c r="K190" s="13">
        <f t="shared" si="197"/>
        <v>3.398890341796209</v>
      </c>
      <c r="L190" s="13">
        <f t="shared" si="197"/>
        <v>3.1474787087797833</v>
      </c>
      <c r="M190" s="13">
        <f t="shared" si="197"/>
        <v>5.301848734168115</v>
      </c>
      <c r="N190" s="13"/>
      <c r="O190" s="13">
        <f>STDEVP(O71:O100)</f>
        <v>1.48397887014507</v>
      </c>
      <c r="P190" s="13"/>
      <c r="Q190" s="13"/>
      <c r="R190" s="13"/>
      <c r="S190" s="15"/>
      <c r="T190" s="13"/>
      <c r="U190" s="13">
        <f aca="true" t="shared" si="198" ref="U190:AI190">STDEVP(U71:U100)</f>
        <v>2.6374700279146586</v>
      </c>
      <c r="V190" s="13">
        <f t="shared" si="198"/>
        <v>1.309283471932851</v>
      </c>
      <c r="W190" s="13">
        <f t="shared" si="198"/>
        <v>1.5982104189404722</v>
      </c>
      <c r="X190" s="13">
        <f t="shared" si="198"/>
        <v>0.6525906965962294</v>
      </c>
      <c r="Y190" s="13">
        <f t="shared" si="198"/>
        <v>1.8411178166578077</v>
      </c>
      <c r="Z190" s="13">
        <f t="shared" si="198"/>
        <v>0.7563028983641883</v>
      </c>
      <c r="AA190" s="13">
        <f t="shared" si="198"/>
        <v>3.4971701081634743</v>
      </c>
      <c r="AB190" s="13">
        <f t="shared" si="198"/>
        <v>1.592071777028254</v>
      </c>
      <c r="AC190" s="13">
        <f t="shared" si="198"/>
        <v>0.696214652670132</v>
      </c>
      <c r="AD190" s="13">
        <f t="shared" si="198"/>
        <v>1.3384439094580822</v>
      </c>
      <c r="AE190" s="13">
        <f t="shared" si="198"/>
        <v>0.7921934621552256</v>
      </c>
      <c r="AF190" s="13">
        <f t="shared" si="198"/>
        <v>2.1898912679473606</v>
      </c>
      <c r="AG190" s="13">
        <f t="shared" si="198"/>
        <v>0.882663540612121</v>
      </c>
      <c r="AH190" s="13">
        <f t="shared" si="198"/>
        <v>1.494827088559529</v>
      </c>
      <c r="AI190" s="13">
        <f t="shared" si="198"/>
        <v>0.6973454605559756</v>
      </c>
      <c r="AJ190" s="13"/>
      <c r="AK190" s="13">
        <f>STDEVP(AK71:AK100)</f>
        <v>2.4858254956979033</v>
      </c>
      <c r="AL190" s="13">
        <f>STDEVP(AL71:AL100)</f>
        <v>1.3426789371979662</v>
      </c>
      <c r="AM190" s="13">
        <f>STDEVP(AM71:AM100)</f>
        <v>1.3281002920722758</v>
      </c>
      <c r="AN190" s="25"/>
      <c r="AO190" s="25"/>
      <c r="BA190"/>
      <c r="BB190"/>
      <c r="BC190"/>
      <c r="BD190"/>
      <c r="BH190"/>
      <c r="BJ190"/>
    </row>
    <row r="191" spans="1:62" ht="12.75">
      <c r="A191" s="21" t="s">
        <v>27</v>
      </c>
      <c r="B191" s="13">
        <f aca="true" t="shared" si="199" ref="B191:M191">MAX(B71:B100)</f>
        <v>20.7</v>
      </c>
      <c r="C191" s="13">
        <f t="shared" si="199"/>
        <v>26</v>
      </c>
      <c r="D191" s="13">
        <f t="shared" si="199"/>
        <v>35.7</v>
      </c>
      <c r="E191" s="13">
        <f t="shared" si="199"/>
        <v>48.2</v>
      </c>
      <c r="F191" s="13">
        <f t="shared" si="199"/>
        <v>62</v>
      </c>
      <c r="G191" s="13">
        <f t="shared" si="199"/>
        <v>67</v>
      </c>
      <c r="H191" s="13">
        <f t="shared" si="199"/>
        <v>72.2</v>
      </c>
      <c r="I191" s="13">
        <f t="shared" si="199"/>
        <v>69.9</v>
      </c>
      <c r="J191" s="13">
        <f t="shared" si="199"/>
        <v>60.1</v>
      </c>
      <c r="K191" s="13">
        <f t="shared" si="199"/>
        <v>54.8</v>
      </c>
      <c r="L191" s="13">
        <f t="shared" si="199"/>
        <v>34.9</v>
      </c>
      <c r="M191" s="13">
        <f t="shared" si="199"/>
        <v>22.1</v>
      </c>
      <c r="N191" s="13"/>
      <c r="O191" s="13">
        <f>MAX(O71:O100)</f>
        <v>44.81666666666667</v>
      </c>
      <c r="P191" s="13"/>
      <c r="Q191" s="13">
        <f>MAX(Q71:Q100)</f>
        <v>72.2</v>
      </c>
      <c r="R191" s="13">
        <f>MAX(R71:R100)</f>
        <v>16.9</v>
      </c>
      <c r="S191" s="15">
        <f>MAX(S71:S100)</f>
        <v>12</v>
      </c>
      <c r="T191" s="25"/>
      <c r="U191" s="13">
        <f aca="true" t="shared" si="200" ref="U191:AI191">MAX(U71:U100)</f>
        <v>47.800000000000004</v>
      </c>
      <c r="V191" s="13">
        <f t="shared" si="200"/>
        <v>43.5</v>
      </c>
      <c r="W191" s="13">
        <f t="shared" si="200"/>
        <v>69.33333333333333</v>
      </c>
      <c r="X191" s="13">
        <f t="shared" si="200"/>
        <v>67</v>
      </c>
      <c r="Y191" s="13">
        <f t="shared" si="200"/>
        <v>49.23333333333333</v>
      </c>
      <c r="Z191" s="13">
        <f t="shared" si="200"/>
        <v>45.446666666666665</v>
      </c>
      <c r="AA191" s="13">
        <f t="shared" si="200"/>
        <v>20.8</v>
      </c>
      <c r="AB191" s="13">
        <f t="shared" si="200"/>
        <v>14.780000000000001</v>
      </c>
      <c r="AC191" s="13">
        <f t="shared" si="200"/>
        <v>41.736666666666665</v>
      </c>
      <c r="AD191" s="13">
        <f t="shared" si="200"/>
        <v>61.1</v>
      </c>
      <c r="AE191" s="13">
        <f t="shared" si="200"/>
        <v>59.55333333333333</v>
      </c>
      <c r="AF191" s="13">
        <f t="shared" si="200"/>
        <v>27.833333333333332</v>
      </c>
      <c r="AG191" s="13">
        <f t="shared" si="200"/>
        <v>24.449999999999996</v>
      </c>
      <c r="AH191" s="13">
        <f t="shared" si="200"/>
        <v>44.4</v>
      </c>
      <c r="AI191" s="13">
        <f t="shared" si="200"/>
        <v>41.86666666666667</v>
      </c>
      <c r="AJ191" s="25"/>
      <c r="AK191" s="13">
        <f>MAX(AK71:AK100)</f>
        <v>41.53333333333333</v>
      </c>
      <c r="AL191" s="13">
        <f>MAX(AL71:AL100)</f>
        <v>48.133333333333326</v>
      </c>
      <c r="AM191" s="13">
        <f>MAX(AM71:AM100)</f>
        <v>43.80833333333332</v>
      </c>
      <c r="AN191" s="25"/>
      <c r="AO191" s="6"/>
      <c r="BA191"/>
      <c r="BB191"/>
      <c r="BC191"/>
      <c r="BD191"/>
      <c r="BH191"/>
      <c r="BJ191"/>
    </row>
    <row r="192" spans="1:62" ht="12.75">
      <c r="A192" s="21" t="s">
        <v>28</v>
      </c>
      <c r="B192" s="13">
        <f aca="true" t="shared" si="201" ref="B192:M192">MIN(B71:B100)</f>
        <v>-2.4</v>
      </c>
      <c r="C192" s="13">
        <f t="shared" si="201"/>
        <v>5.4</v>
      </c>
      <c r="D192" s="13">
        <f t="shared" si="201"/>
        <v>17.2</v>
      </c>
      <c r="E192" s="13">
        <f t="shared" si="201"/>
        <v>35.4</v>
      </c>
      <c r="F192" s="13">
        <f t="shared" si="201"/>
        <v>47.6</v>
      </c>
      <c r="G192" s="13">
        <f t="shared" si="201"/>
        <v>56.2</v>
      </c>
      <c r="H192" s="13">
        <f t="shared" si="201"/>
        <v>64</v>
      </c>
      <c r="I192" s="13">
        <f t="shared" si="201"/>
        <v>60.9</v>
      </c>
      <c r="J192" s="13">
        <f t="shared" si="201"/>
        <v>50</v>
      </c>
      <c r="K192" s="13">
        <f t="shared" si="201"/>
        <v>39.3</v>
      </c>
      <c r="L192" s="13">
        <f t="shared" si="201"/>
        <v>22.3</v>
      </c>
      <c r="M192" s="13">
        <f t="shared" si="201"/>
        <v>2.3</v>
      </c>
      <c r="N192" s="13"/>
      <c r="O192" s="13">
        <f>MIN(O71:O100)</f>
        <v>37.375</v>
      </c>
      <c r="P192" s="13"/>
      <c r="Q192" s="13">
        <f>MIN(Q71:Q100)</f>
        <v>64.5</v>
      </c>
      <c r="R192" s="13">
        <f>MIN(R71:R100)</f>
        <v>-2.4</v>
      </c>
      <c r="S192" s="15">
        <f>MIN(S71:S100)</f>
        <v>12</v>
      </c>
      <c r="T192" s="25"/>
      <c r="U192" s="13">
        <f aca="true" t="shared" si="202" ref="U192:AI192">MIN(U71:U100)</f>
        <v>37.333333333333336</v>
      </c>
      <c r="V192" s="13">
        <f t="shared" si="202"/>
        <v>39.013333333333335</v>
      </c>
      <c r="W192" s="13">
        <f t="shared" si="202"/>
        <v>62.4</v>
      </c>
      <c r="X192" s="13">
        <f t="shared" si="202"/>
        <v>63.94</v>
      </c>
      <c r="Y192" s="13">
        <f t="shared" si="202"/>
        <v>39.1</v>
      </c>
      <c r="Z192" s="13">
        <f t="shared" si="202"/>
        <v>42.226666666666674</v>
      </c>
      <c r="AA192" s="13">
        <f t="shared" si="202"/>
        <v>4.666666666666667</v>
      </c>
      <c r="AB192" s="13">
        <f t="shared" si="202"/>
        <v>9.52</v>
      </c>
      <c r="AC192" s="13">
        <f t="shared" si="202"/>
        <v>39.33166666666666</v>
      </c>
      <c r="AD192" s="13">
        <f t="shared" si="202"/>
        <v>55.583333333333336</v>
      </c>
      <c r="AE192" s="13">
        <f t="shared" si="202"/>
        <v>56.50666666666666</v>
      </c>
      <c r="AF192" s="13">
        <f t="shared" si="202"/>
        <v>18.583333333333332</v>
      </c>
      <c r="AG192" s="13">
        <f t="shared" si="202"/>
        <v>21.16333333333333</v>
      </c>
      <c r="AH192" s="13">
        <f t="shared" si="202"/>
        <v>37.34166666666666</v>
      </c>
      <c r="AI192" s="13">
        <f t="shared" si="202"/>
        <v>39.285000000000004</v>
      </c>
      <c r="AJ192" s="25"/>
      <c r="AK192" s="13">
        <f>MIN(AK71:AK100)</f>
        <v>29.583333333333332</v>
      </c>
      <c r="AL192" s="13">
        <f>MIN(AL71:AL100)</f>
        <v>42.266666666666666</v>
      </c>
      <c r="AM192" s="13">
        <f>MIN(AM71:AM100)</f>
        <v>37.62500000000001</v>
      </c>
      <c r="AN192" s="6"/>
      <c r="BA192"/>
      <c r="BB192"/>
      <c r="BC192"/>
      <c r="BD192"/>
      <c r="BH192"/>
      <c r="BJ192"/>
    </row>
    <row r="193" spans="1:62" ht="12.75">
      <c r="A193" s="21" t="s">
        <v>46</v>
      </c>
      <c r="B193">
        <v>8.7</v>
      </c>
      <c r="C193">
        <v>14.1</v>
      </c>
      <c r="D193">
        <v>27.2</v>
      </c>
      <c r="E193">
        <v>41.8</v>
      </c>
      <c r="F193">
        <v>53.8</v>
      </c>
      <c r="G193">
        <v>62.8</v>
      </c>
      <c r="H193">
        <v>68.5</v>
      </c>
      <c r="I193">
        <v>65.7</v>
      </c>
      <c r="J193">
        <v>56.4</v>
      </c>
      <c r="K193">
        <v>45.6</v>
      </c>
      <c r="L193">
        <v>30.4</v>
      </c>
      <c r="M193">
        <v>14.6</v>
      </c>
      <c r="N193" s="13">
        <f>AVERAGE(B193:M193)</f>
        <v>40.8</v>
      </c>
      <c r="O193">
        <v>40.8</v>
      </c>
      <c r="P193" s="13"/>
      <c r="Q193" s="13">
        <v>18.2</v>
      </c>
      <c r="R193" s="13">
        <v>18.2</v>
      </c>
      <c r="S193" s="15">
        <v>18.2</v>
      </c>
      <c r="T193" s="13"/>
      <c r="U193" s="13">
        <v>18.2</v>
      </c>
      <c r="V193" s="13">
        <v>18.2</v>
      </c>
      <c r="W193" s="13">
        <v>18.2</v>
      </c>
      <c r="X193" s="13">
        <v>18.2</v>
      </c>
      <c r="Y193" s="13">
        <v>18.2</v>
      </c>
      <c r="Z193" s="13">
        <v>18.2</v>
      </c>
      <c r="AA193" s="13">
        <v>18.2</v>
      </c>
      <c r="AB193" s="13">
        <v>18.2</v>
      </c>
      <c r="AC193" s="13">
        <v>18.2</v>
      </c>
      <c r="AD193" s="13">
        <v>18.2</v>
      </c>
      <c r="AE193" s="13">
        <v>18.2</v>
      </c>
      <c r="AF193" s="13">
        <v>18.2</v>
      </c>
      <c r="AG193" s="13">
        <v>18.2</v>
      </c>
      <c r="AH193" s="13">
        <v>18.2</v>
      </c>
      <c r="AI193" s="13">
        <v>18.2</v>
      </c>
      <c r="AJ193" s="13"/>
      <c r="AK193" s="13">
        <v>18.2</v>
      </c>
      <c r="AL193" s="13">
        <v>18.2</v>
      </c>
      <c r="AM193" s="13">
        <v>18.2</v>
      </c>
      <c r="BA193"/>
      <c r="BB193"/>
      <c r="BC193"/>
      <c r="BD193"/>
      <c r="BH193"/>
      <c r="BJ193"/>
    </row>
    <row r="194" spans="1:62" ht="12.75">
      <c r="A194" s="21" t="s">
        <v>47</v>
      </c>
      <c r="B194">
        <v>6.1</v>
      </c>
      <c r="C194">
        <v>5.8</v>
      </c>
      <c r="D194">
        <v>4.9</v>
      </c>
      <c r="E194">
        <v>3.3</v>
      </c>
      <c r="F194">
        <v>3.6</v>
      </c>
      <c r="G194">
        <v>2.4</v>
      </c>
      <c r="H194">
        <v>2.3</v>
      </c>
      <c r="I194">
        <v>2.3</v>
      </c>
      <c r="J194">
        <v>2.1</v>
      </c>
      <c r="K194">
        <v>3.5</v>
      </c>
      <c r="L194">
        <v>3.2</v>
      </c>
      <c r="M194">
        <v>5.4</v>
      </c>
      <c r="O194">
        <v>1.5</v>
      </c>
      <c r="P194" s="25"/>
      <c r="Q194" s="13">
        <v>5.2</v>
      </c>
      <c r="R194" s="13">
        <v>5.2</v>
      </c>
      <c r="S194" s="15">
        <v>5.2</v>
      </c>
      <c r="T194" s="25"/>
      <c r="U194" s="13">
        <v>5.2</v>
      </c>
      <c r="V194" s="13">
        <v>5.2</v>
      </c>
      <c r="W194" s="13">
        <v>5.2</v>
      </c>
      <c r="X194" s="13">
        <v>5.2</v>
      </c>
      <c r="Y194" s="13">
        <v>5.2</v>
      </c>
      <c r="Z194" s="13">
        <v>5.2</v>
      </c>
      <c r="AA194" s="13">
        <v>5.2</v>
      </c>
      <c r="AB194" s="13">
        <v>5.2</v>
      </c>
      <c r="AC194" s="13">
        <v>5.2</v>
      </c>
      <c r="AD194" s="13">
        <v>5.2</v>
      </c>
      <c r="AE194" s="13">
        <v>5.2</v>
      </c>
      <c r="AF194" s="13">
        <v>5.2</v>
      </c>
      <c r="AG194" s="13">
        <v>5.2</v>
      </c>
      <c r="AH194" s="13">
        <v>5.2</v>
      </c>
      <c r="AI194" s="13">
        <v>5.2</v>
      </c>
      <c r="AJ194" s="25"/>
      <c r="AK194" s="13">
        <v>5.2</v>
      </c>
      <c r="AL194" s="13">
        <v>5.2</v>
      </c>
      <c r="AM194" s="13">
        <v>5.2</v>
      </c>
      <c r="AO194" s="27"/>
      <c r="BA194"/>
      <c r="BB194"/>
      <c r="BC194"/>
      <c r="BD194"/>
      <c r="BH194"/>
      <c r="BJ194"/>
    </row>
    <row r="195" spans="1:62" ht="12.75">
      <c r="A195" s="21" t="s">
        <v>48</v>
      </c>
      <c r="B195" s="13">
        <f aca="true" t="shared" si="203" ref="B195:N195">B187-B193</f>
        <v>-0.8100000000000005</v>
      </c>
      <c r="C195" s="13">
        <f t="shared" si="203"/>
        <v>-0.5333333333333332</v>
      </c>
      <c r="D195" s="13">
        <f t="shared" si="203"/>
        <v>-0.4833333333333272</v>
      </c>
      <c r="E195" s="13">
        <f t="shared" si="203"/>
        <v>-0.17999999999999972</v>
      </c>
      <c r="F195" s="13">
        <f t="shared" si="203"/>
        <v>-0.14666666666667538</v>
      </c>
      <c r="G195" s="13">
        <f t="shared" si="203"/>
        <v>-0.23333333333331296</v>
      </c>
      <c r="H195" s="13">
        <f t="shared" si="203"/>
        <v>-0.5300000000000011</v>
      </c>
      <c r="I195" s="13">
        <f t="shared" si="203"/>
        <v>-0.6833333333333371</v>
      </c>
      <c r="J195" s="13">
        <f t="shared" si="203"/>
        <v>-0.6600000000000108</v>
      </c>
      <c r="K195" s="13">
        <f t="shared" si="203"/>
        <v>-0.643333333333338</v>
      </c>
      <c r="L195" s="13">
        <f t="shared" si="203"/>
        <v>-0.8266666666666644</v>
      </c>
      <c r="M195" s="13">
        <f t="shared" si="203"/>
        <v>-0.7200000000000006</v>
      </c>
      <c r="N195" s="13">
        <f t="shared" si="203"/>
        <v>-0.5375000000000014</v>
      </c>
      <c r="O195" s="13"/>
      <c r="P195" s="25"/>
      <c r="Q195" s="13"/>
      <c r="R195" s="13"/>
      <c r="S195" s="15"/>
      <c r="T195" s="25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25"/>
      <c r="AK195" s="13"/>
      <c r="AL195" s="13"/>
      <c r="AM195" s="13"/>
      <c r="AO195" s="27"/>
      <c r="BA195"/>
      <c r="BB195"/>
      <c r="BC195"/>
      <c r="BD195"/>
      <c r="BH195"/>
      <c r="BJ195"/>
    </row>
    <row r="196" spans="2:62" ht="12.75"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O196" s="13"/>
      <c r="P196" s="25"/>
      <c r="Q196" s="13"/>
      <c r="R196" s="13"/>
      <c r="S196" s="15"/>
      <c r="T196" s="25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25"/>
      <c r="AK196" s="13"/>
      <c r="AL196" s="13"/>
      <c r="AM196" s="13"/>
      <c r="AN196" s="27"/>
      <c r="AO196" s="20"/>
      <c r="BA196"/>
      <c r="BB196"/>
      <c r="BC196"/>
      <c r="BD196"/>
      <c r="BH196"/>
      <c r="BJ196"/>
    </row>
    <row r="197" spans="1:62" ht="12.75">
      <c r="A197" t="s">
        <v>40</v>
      </c>
      <c r="B197" s="17">
        <f>+A61</f>
        <v>1951</v>
      </c>
      <c r="C197" s="17">
        <f>A90</f>
        <v>1980</v>
      </c>
      <c r="D197" s="6"/>
      <c r="E197" s="17">
        <f>+C197-B197+1</f>
        <v>30</v>
      </c>
      <c r="F197" s="6"/>
      <c r="G197" s="6"/>
      <c r="H197" s="6"/>
      <c r="I197" s="6"/>
      <c r="J197" s="6"/>
      <c r="K197" s="6"/>
      <c r="L197" s="6"/>
      <c r="M197" s="6"/>
      <c r="O197" s="6"/>
      <c r="Q197" s="6"/>
      <c r="R197" s="6"/>
      <c r="S197" s="15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K197" s="6"/>
      <c r="AL197" s="6"/>
      <c r="AM197" s="6"/>
      <c r="AN197" s="20"/>
      <c r="AO197" s="6"/>
      <c r="BA197"/>
      <c r="BB197"/>
      <c r="BC197"/>
      <c r="BD197"/>
      <c r="BH197"/>
      <c r="BJ197"/>
    </row>
    <row r="198" spans="1:62" ht="12.75">
      <c r="A198" s="6" t="s">
        <v>41</v>
      </c>
      <c r="B198" s="27">
        <f aca="true" t="shared" si="204" ref="B198:M198">AVERAGE(B61:B90)</f>
        <v>7.046666666666666</v>
      </c>
      <c r="C198" s="27">
        <f t="shared" si="204"/>
        <v>12.960000000000004</v>
      </c>
      <c r="D198" s="27">
        <f t="shared" si="204"/>
        <v>24.916666666666668</v>
      </c>
      <c r="E198" s="27">
        <f t="shared" si="204"/>
        <v>41.22333333333332</v>
      </c>
      <c r="F198" s="27">
        <f t="shared" si="204"/>
        <v>53.333333333333336</v>
      </c>
      <c r="G198" s="27">
        <f t="shared" si="204"/>
        <v>62.519999999999996</v>
      </c>
      <c r="H198" s="27">
        <f t="shared" si="204"/>
        <v>67.43666666666668</v>
      </c>
      <c r="I198" s="27">
        <f t="shared" si="204"/>
        <v>64.91666666666667</v>
      </c>
      <c r="J198" s="27">
        <f t="shared" si="204"/>
        <v>55.60333333333333</v>
      </c>
      <c r="K198" s="27">
        <f t="shared" si="204"/>
        <v>45.486666666666665</v>
      </c>
      <c r="L198" s="27">
        <f t="shared" si="204"/>
        <v>29.266666666666666</v>
      </c>
      <c r="M198" s="27">
        <f t="shared" si="204"/>
        <v>14.693333333333335</v>
      </c>
      <c r="N198" s="13">
        <f>AVERAGE(B198:M198)</f>
        <v>39.95027777777778</v>
      </c>
      <c r="O198" s="27">
        <f>AVERAGE(O61:O90)</f>
        <v>39.95027777777778</v>
      </c>
      <c r="P198" s="27"/>
      <c r="Q198" s="27"/>
      <c r="R198" s="27"/>
      <c r="S198" s="28"/>
      <c r="T198" s="27"/>
      <c r="U198" s="27">
        <f aca="true" t="shared" si="205" ref="U198:AI198">AVERAGE(U61:U90)</f>
        <v>39.82444444444444</v>
      </c>
      <c r="V198" s="27">
        <f t="shared" si="205"/>
        <v>39.80644444444444</v>
      </c>
      <c r="W198" s="27">
        <f t="shared" si="205"/>
        <v>64.95777777777778</v>
      </c>
      <c r="X198" s="27">
        <f t="shared" si="205"/>
        <v>64.97044444444444</v>
      </c>
      <c r="Y198" s="27">
        <f t="shared" si="205"/>
        <v>43.45222222222221</v>
      </c>
      <c r="Z198" s="27">
        <f t="shared" si="205"/>
        <v>43.533333333333324</v>
      </c>
      <c r="AA198" s="27">
        <f t="shared" si="205"/>
        <v>11.70888888888889</v>
      </c>
      <c r="AB198" s="27">
        <f t="shared" si="205"/>
        <v>11.562888888888892</v>
      </c>
      <c r="AC198" s="27">
        <f t="shared" si="205"/>
        <v>39.97233333333334</v>
      </c>
      <c r="AD198" s="27">
        <f t="shared" si="205"/>
        <v>57.505555555555546</v>
      </c>
      <c r="AE198" s="27">
        <f t="shared" si="205"/>
        <v>57.48355555555555</v>
      </c>
      <c r="AF198" s="27">
        <f t="shared" si="205"/>
        <v>22.53388888888889</v>
      </c>
      <c r="AG198" s="27">
        <f t="shared" si="205"/>
        <v>22.47733333333333</v>
      </c>
      <c r="AH198" s="27">
        <f t="shared" si="205"/>
        <v>40.05194444444445</v>
      </c>
      <c r="AI198" s="27">
        <f t="shared" si="205"/>
        <v>39.98716666666666</v>
      </c>
      <c r="AJ198" s="27"/>
      <c r="AK198" s="27">
        <f>AVERAGE(AK61:AK90)</f>
        <v>33.666666666666664</v>
      </c>
      <c r="AL198" s="27">
        <f>AVERAGE(AL61:AL90)</f>
        <v>46.233888888888906</v>
      </c>
      <c r="AM198" s="27">
        <f>AVERAGE(AM61:AM90)</f>
        <v>40.029166666666676</v>
      </c>
      <c r="AN198" s="6"/>
      <c r="AO198" s="13"/>
      <c r="BA198"/>
      <c r="BB198"/>
      <c r="BC198"/>
      <c r="BD198"/>
      <c r="BH198"/>
      <c r="BJ198"/>
    </row>
    <row r="199" spans="1:62" ht="12.75">
      <c r="A199" t="s">
        <v>42</v>
      </c>
      <c r="B199" s="18">
        <f aca="true" t="shared" si="206" ref="B199:M199">MEDIAN(B61:B90)</f>
        <v>7</v>
      </c>
      <c r="C199" s="18">
        <f t="shared" si="206"/>
        <v>12.65</v>
      </c>
      <c r="D199" s="18">
        <f t="shared" si="206"/>
        <v>24.7</v>
      </c>
      <c r="E199" s="18">
        <f t="shared" si="206"/>
        <v>41.4</v>
      </c>
      <c r="F199" s="18">
        <f t="shared" si="206"/>
        <v>52.7</v>
      </c>
      <c r="G199" s="18">
        <f t="shared" si="206"/>
        <v>62.650000000000006</v>
      </c>
      <c r="H199" s="18">
        <f t="shared" si="206"/>
        <v>67.30000000000001</v>
      </c>
      <c r="I199" s="18">
        <f t="shared" si="206"/>
        <v>64.5</v>
      </c>
      <c r="J199" s="18">
        <f t="shared" si="206"/>
        <v>55.75</v>
      </c>
      <c r="K199" s="18">
        <f t="shared" si="206"/>
        <v>45.25</v>
      </c>
      <c r="L199" s="18">
        <f t="shared" si="206"/>
        <v>29.5</v>
      </c>
      <c r="M199" s="18">
        <f t="shared" si="206"/>
        <v>14.2</v>
      </c>
      <c r="N199" s="13"/>
      <c r="O199" s="18">
        <f>MEDIAN(O61:O90)</f>
        <v>40.108333333333334</v>
      </c>
      <c r="P199" s="18"/>
      <c r="Q199" s="18"/>
      <c r="R199" s="18"/>
      <c r="S199" s="19"/>
      <c r="T199" s="18"/>
      <c r="U199" s="18">
        <f aca="true" t="shared" si="207" ref="U199:AI199">MEDIAN(U61:U90)</f>
        <v>39.666666666666664</v>
      </c>
      <c r="V199" s="18">
        <f t="shared" si="207"/>
        <v>39.57333333333334</v>
      </c>
      <c r="W199" s="18">
        <f t="shared" si="207"/>
        <v>65</v>
      </c>
      <c r="X199" s="18">
        <f t="shared" si="207"/>
        <v>64.92333333333335</v>
      </c>
      <c r="Y199" s="18">
        <f t="shared" si="207"/>
        <v>43.416666666666664</v>
      </c>
      <c r="Z199" s="18">
        <f t="shared" si="207"/>
        <v>43.480000000000004</v>
      </c>
      <c r="AA199" s="18">
        <f t="shared" si="207"/>
        <v>12.016666666666667</v>
      </c>
      <c r="AB199" s="18">
        <f t="shared" si="207"/>
        <v>11.33</v>
      </c>
      <c r="AC199" s="18">
        <f t="shared" si="207"/>
        <v>39.894999999999996</v>
      </c>
      <c r="AD199" s="18">
        <f t="shared" si="207"/>
        <v>57.34166666666667</v>
      </c>
      <c r="AE199" s="18">
        <f t="shared" si="207"/>
        <v>57.513333333333335</v>
      </c>
      <c r="AF199" s="18">
        <f t="shared" si="207"/>
        <v>22.549999999999997</v>
      </c>
      <c r="AG199" s="18">
        <f t="shared" si="207"/>
        <v>22.508333333333333</v>
      </c>
      <c r="AH199" s="18">
        <f t="shared" si="207"/>
        <v>40.229166666666664</v>
      </c>
      <c r="AI199" s="18">
        <f t="shared" si="207"/>
        <v>39.81916666666666</v>
      </c>
      <c r="AJ199" s="18"/>
      <c r="AK199" s="18">
        <f>MEDIAN(AK61:AK90)</f>
        <v>33.21666666666667</v>
      </c>
      <c r="AL199" s="18">
        <f>MEDIAN(AL61:AL90)</f>
        <v>46.61666666666667</v>
      </c>
      <c r="AM199" s="18">
        <f>MEDIAN(AM61:AM90)</f>
        <v>39.86666666666666</v>
      </c>
      <c r="AN199" s="13"/>
      <c r="AO199" s="25"/>
      <c r="BA199"/>
      <c r="BB199"/>
      <c r="BC199"/>
      <c r="BD199"/>
      <c r="BH199"/>
      <c r="BJ199"/>
    </row>
    <row r="200" spans="1:62" ht="12.75">
      <c r="A200" t="s">
        <v>43</v>
      </c>
      <c r="B200" s="18">
        <f aca="true" t="shared" si="208" ref="B200:M200">MODE(B61:B90)</f>
        <v>9.4</v>
      </c>
      <c r="C200" s="18">
        <f t="shared" si="208"/>
        <v>13.1</v>
      </c>
      <c r="D200" s="18">
        <f t="shared" si="208"/>
        <v>23.1</v>
      </c>
      <c r="E200" s="18">
        <f t="shared" si="208"/>
        <v>41.5</v>
      </c>
      <c r="F200" s="18">
        <f t="shared" si="208"/>
        <v>56.7</v>
      </c>
      <c r="G200" s="18">
        <f t="shared" si="208"/>
        <v>65.8</v>
      </c>
      <c r="H200" s="18">
        <f t="shared" si="208"/>
        <v>69.8</v>
      </c>
      <c r="I200" s="18">
        <f t="shared" si="208"/>
        <v>67.1</v>
      </c>
      <c r="J200" s="18">
        <f t="shared" si="208"/>
        <v>56.6</v>
      </c>
      <c r="K200" s="18">
        <f t="shared" si="208"/>
        <v>44.5</v>
      </c>
      <c r="L200" s="18">
        <f t="shared" si="208"/>
        <v>27.3</v>
      </c>
      <c r="M200" s="18">
        <f t="shared" si="208"/>
        <v>13.8</v>
      </c>
      <c r="N200" s="13"/>
      <c r="O200" s="18" t="e">
        <f>MODE(O61:O90)</f>
        <v>#N/A</v>
      </c>
      <c r="P200" s="18"/>
      <c r="Q200" s="18"/>
      <c r="R200" s="18"/>
      <c r="S200" s="19"/>
      <c r="T200" s="18"/>
      <c r="U200" s="18">
        <f aca="true" t="shared" si="209" ref="U200:AI200">MODE(U61:U90)</f>
        <v>37.333333333333336</v>
      </c>
      <c r="V200" s="18" t="e">
        <f t="shared" si="209"/>
        <v>#N/A</v>
      </c>
      <c r="W200" s="18">
        <f t="shared" si="209"/>
        <v>65.3</v>
      </c>
      <c r="X200" s="18">
        <f t="shared" si="209"/>
        <v>65.47333333333333</v>
      </c>
      <c r="Y200" s="18">
        <f t="shared" si="209"/>
        <v>43.666666666666664</v>
      </c>
      <c r="Z200" s="18" t="e">
        <f t="shared" si="209"/>
        <v>#N/A</v>
      </c>
      <c r="AA200" s="18" t="e">
        <f t="shared" si="209"/>
        <v>#N/A</v>
      </c>
      <c r="AB200" s="18" t="e">
        <f t="shared" si="209"/>
        <v>#N/A</v>
      </c>
      <c r="AC200" s="18" t="e">
        <f t="shared" si="209"/>
        <v>#N/A</v>
      </c>
      <c r="AD200" s="18" t="e">
        <f t="shared" si="209"/>
        <v>#N/A</v>
      </c>
      <c r="AE200" s="18" t="e">
        <f t="shared" si="209"/>
        <v>#N/A</v>
      </c>
      <c r="AF200" s="18" t="e">
        <f t="shared" si="209"/>
        <v>#N/A</v>
      </c>
      <c r="AG200" s="18">
        <f t="shared" si="209"/>
        <v>22.116666666666667</v>
      </c>
      <c r="AH200" s="18">
        <f t="shared" si="209"/>
        <v>39.608333333333334</v>
      </c>
      <c r="AI200" s="18" t="e">
        <f t="shared" si="209"/>
        <v>#N/A</v>
      </c>
      <c r="AJ200" s="18"/>
      <c r="AK200" s="18">
        <f>MODE(AK61:AK90)</f>
        <v>33.21666666666667</v>
      </c>
      <c r="AL200" s="18">
        <f>MODE(AL61:AL90)</f>
        <v>46.68333333333334</v>
      </c>
      <c r="AM200" s="18">
        <f>MODE(AM61:AM90)</f>
        <v>39.75</v>
      </c>
      <c r="AN200" s="25"/>
      <c r="AO200" s="25"/>
      <c r="BA200"/>
      <c r="BB200"/>
      <c r="BC200"/>
      <c r="BD200"/>
      <c r="BH200"/>
      <c r="BJ200"/>
    </row>
    <row r="201" spans="1:62" ht="12.75">
      <c r="A201" s="6" t="s">
        <v>44</v>
      </c>
      <c r="B201" s="13">
        <f aca="true" t="shared" si="210" ref="B201:M201">STDEVP(B61:B90)</f>
        <v>4.866671232874571</v>
      </c>
      <c r="C201" s="13">
        <f t="shared" si="210"/>
        <v>4.681281875725913</v>
      </c>
      <c r="D201" s="13">
        <f t="shared" si="210"/>
        <v>4.61433153940586</v>
      </c>
      <c r="E201" s="13">
        <f t="shared" si="210"/>
        <v>3.086819650636486</v>
      </c>
      <c r="F201" s="13">
        <f t="shared" si="210"/>
        <v>3.4218253738156905</v>
      </c>
      <c r="G201" s="13">
        <f t="shared" si="210"/>
        <v>2.3150809921037308</v>
      </c>
      <c r="H201" s="13">
        <f t="shared" si="210"/>
        <v>2.2490714133220004</v>
      </c>
      <c r="I201" s="13">
        <f t="shared" si="210"/>
        <v>2.20364596874261</v>
      </c>
      <c r="J201" s="13">
        <f t="shared" si="210"/>
        <v>2.1944601968492283</v>
      </c>
      <c r="K201" s="13">
        <f t="shared" si="210"/>
        <v>3.6290249685311102</v>
      </c>
      <c r="L201" s="13">
        <f t="shared" si="210"/>
        <v>3.5230037688818303</v>
      </c>
      <c r="M201" s="13">
        <f t="shared" si="210"/>
        <v>4.592960797665137</v>
      </c>
      <c r="N201" s="13"/>
      <c r="O201" s="13">
        <f>STDEVP(O61:O90)</f>
        <v>1.0999715554683707</v>
      </c>
      <c r="P201" s="13"/>
      <c r="Q201" s="13"/>
      <c r="R201" s="13"/>
      <c r="S201" s="15"/>
      <c r="T201" s="13"/>
      <c r="U201" s="13">
        <f aca="true" t="shared" si="211" ref="U201:AI201">STDEVP(U61:U90)</f>
        <v>2.227204414994915</v>
      </c>
      <c r="V201" s="13">
        <f t="shared" si="211"/>
        <v>0.907031762003928</v>
      </c>
      <c r="W201" s="13">
        <f t="shared" si="211"/>
        <v>1.4623150933019757</v>
      </c>
      <c r="X201" s="13">
        <f t="shared" si="211"/>
        <v>0.46519986412320385</v>
      </c>
      <c r="Y201" s="13">
        <f t="shared" si="211"/>
        <v>2.1583375518334296</v>
      </c>
      <c r="Z201" s="13">
        <f t="shared" si="211"/>
        <v>0.6881063655935539</v>
      </c>
      <c r="AA201" s="13">
        <f t="shared" si="211"/>
        <v>3.1457900536635175</v>
      </c>
      <c r="AB201" s="13">
        <f t="shared" si="211"/>
        <v>1.1940093471106363</v>
      </c>
      <c r="AC201" s="13">
        <f t="shared" si="211"/>
        <v>0.3741040160367374</v>
      </c>
      <c r="AD201" s="13">
        <f t="shared" si="211"/>
        <v>1.3247105437382758</v>
      </c>
      <c r="AE201" s="13">
        <f t="shared" si="211"/>
        <v>0.5023101692906888</v>
      </c>
      <c r="AF201" s="13">
        <f t="shared" si="211"/>
        <v>1.9598303183039112</v>
      </c>
      <c r="AG201" s="13">
        <f t="shared" si="211"/>
        <v>0.6304198483432968</v>
      </c>
      <c r="AH201" s="13">
        <f t="shared" si="211"/>
        <v>1.19849960856414</v>
      </c>
      <c r="AI201" s="13">
        <f t="shared" si="211"/>
        <v>0.36900319932368036</v>
      </c>
      <c r="AJ201" s="13"/>
      <c r="AK201" s="13">
        <f>STDEVP(AK61:AK90)</f>
        <v>1.7357088422846692</v>
      </c>
      <c r="AL201" s="13">
        <f>STDEVP(AL61:AL90)</f>
        <v>1.2568883044553092</v>
      </c>
      <c r="AM201" s="13">
        <f>STDEVP(AM61:AM90)</f>
        <v>1.0279761445207294</v>
      </c>
      <c r="AN201" s="25"/>
      <c r="AO201" s="6"/>
      <c r="BA201"/>
      <c r="BB201"/>
      <c r="BC201"/>
      <c r="BD201"/>
      <c r="BH201"/>
      <c r="BJ201"/>
    </row>
    <row r="202" spans="1:62" ht="12.75">
      <c r="A202" s="21" t="s">
        <v>27</v>
      </c>
      <c r="B202" s="25">
        <f aca="true" t="shared" si="212" ref="B202:M202">MAX(B61:B90)</f>
        <v>16.6</v>
      </c>
      <c r="C202" s="25">
        <f t="shared" si="212"/>
        <v>25.4</v>
      </c>
      <c r="D202" s="25">
        <f t="shared" si="212"/>
        <v>35.7</v>
      </c>
      <c r="E202" s="25">
        <f t="shared" si="212"/>
        <v>48.2</v>
      </c>
      <c r="F202" s="25">
        <f t="shared" si="212"/>
        <v>62</v>
      </c>
      <c r="G202" s="25">
        <f t="shared" si="212"/>
        <v>65.8</v>
      </c>
      <c r="H202" s="25">
        <f t="shared" si="212"/>
        <v>72.3</v>
      </c>
      <c r="I202" s="25">
        <f t="shared" si="212"/>
        <v>69.6</v>
      </c>
      <c r="J202" s="25">
        <f t="shared" si="212"/>
        <v>60.1</v>
      </c>
      <c r="K202" s="25">
        <f t="shared" si="212"/>
        <v>54.8</v>
      </c>
      <c r="L202" s="25">
        <f t="shared" si="212"/>
        <v>34.9</v>
      </c>
      <c r="M202" s="25">
        <f t="shared" si="212"/>
        <v>24</v>
      </c>
      <c r="N202" s="13"/>
      <c r="O202" s="25">
        <f>MAX(O61:O90)</f>
        <v>42.06666666666667</v>
      </c>
      <c r="P202" s="25"/>
      <c r="Q202" s="25">
        <f>MAX(Q61:Q90)</f>
        <v>72.3</v>
      </c>
      <c r="R202" s="25">
        <f>MAX(R61:R90)</f>
        <v>12.7</v>
      </c>
      <c r="S202" s="29">
        <f>MAX(S61:S90)</f>
        <v>12</v>
      </c>
      <c r="T202" s="25"/>
      <c r="U202" s="25">
        <f aca="true" t="shared" si="213" ref="U202:AI202">MAX(U61:U90)</f>
        <v>47.800000000000004</v>
      </c>
      <c r="V202" s="25">
        <f t="shared" si="213"/>
        <v>41.81333333333334</v>
      </c>
      <c r="W202" s="25">
        <f t="shared" si="213"/>
        <v>68.33333333333333</v>
      </c>
      <c r="X202" s="25">
        <f t="shared" si="213"/>
        <v>65.93333333333334</v>
      </c>
      <c r="Y202" s="25">
        <f t="shared" si="213"/>
        <v>49.23333333333333</v>
      </c>
      <c r="Z202" s="25">
        <f t="shared" si="213"/>
        <v>45.446666666666665</v>
      </c>
      <c r="AA202" s="25">
        <f t="shared" si="213"/>
        <v>16.8</v>
      </c>
      <c r="AB202" s="25">
        <f t="shared" si="213"/>
        <v>13.706666666666667</v>
      </c>
      <c r="AC202" s="25">
        <f t="shared" si="213"/>
        <v>40.76166666666667</v>
      </c>
      <c r="AD202" s="25">
        <f t="shared" si="213"/>
        <v>61.18333333333333</v>
      </c>
      <c r="AE202" s="25">
        <f t="shared" si="213"/>
        <v>58.44333333333334</v>
      </c>
      <c r="AF202" s="25">
        <f t="shared" si="213"/>
        <v>26.333333333333332</v>
      </c>
      <c r="AG202" s="25">
        <f t="shared" si="213"/>
        <v>23.52333333333333</v>
      </c>
      <c r="AH202" s="25">
        <f t="shared" si="213"/>
        <v>42.10833333333333</v>
      </c>
      <c r="AI202" s="25">
        <f t="shared" si="213"/>
        <v>40.54333333333333</v>
      </c>
      <c r="AJ202" s="25"/>
      <c r="AK202" s="25">
        <f>MAX(AK61:AK90)</f>
        <v>36.75</v>
      </c>
      <c r="AL202" s="25">
        <f>MAX(AL61:AL90)</f>
        <v>48.85</v>
      </c>
      <c r="AM202" s="25">
        <f>MAX(AM61:AM90)</f>
        <v>42.375</v>
      </c>
      <c r="AN202" s="6"/>
      <c r="BA202"/>
      <c r="BB202"/>
      <c r="BC202"/>
      <c r="BD202"/>
      <c r="BH202"/>
      <c r="BJ202"/>
    </row>
    <row r="203" spans="1:62" ht="12.75">
      <c r="A203" s="21" t="s">
        <v>28</v>
      </c>
      <c r="B203" s="25">
        <f aca="true" t="shared" si="214" ref="B203:M203">MIN(B61:B90)</f>
        <v>-2.4</v>
      </c>
      <c r="C203" s="25">
        <f t="shared" si="214"/>
        <v>5.6</v>
      </c>
      <c r="D203" s="25">
        <f t="shared" si="214"/>
        <v>17.1</v>
      </c>
      <c r="E203" s="25">
        <f t="shared" si="214"/>
        <v>35.4</v>
      </c>
      <c r="F203" s="25">
        <f t="shared" si="214"/>
        <v>47.4</v>
      </c>
      <c r="G203" s="25">
        <f t="shared" si="214"/>
        <v>56.2</v>
      </c>
      <c r="H203" s="25">
        <f t="shared" si="214"/>
        <v>63.3</v>
      </c>
      <c r="I203" s="25">
        <f t="shared" si="214"/>
        <v>60.9</v>
      </c>
      <c r="J203" s="25">
        <f t="shared" si="214"/>
        <v>50</v>
      </c>
      <c r="K203" s="25">
        <f t="shared" si="214"/>
        <v>39.3</v>
      </c>
      <c r="L203" s="25">
        <f t="shared" si="214"/>
        <v>20.3</v>
      </c>
      <c r="M203" s="25">
        <f t="shared" si="214"/>
        <v>4.5</v>
      </c>
      <c r="N203" s="13"/>
      <c r="O203" s="25">
        <f>MIN(O61:O90)</f>
        <v>37.375</v>
      </c>
      <c r="P203" s="25"/>
      <c r="Q203" s="25">
        <f>MIN(Q61:Q90)</f>
        <v>64.5</v>
      </c>
      <c r="R203" s="25">
        <f>MIN(R61:R90)</f>
        <v>-2.4</v>
      </c>
      <c r="S203" s="29">
        <f>MIN(S61:S90)</f>
        <v>12</v>
      </c>
      <c r="T203" s="25"/>
      <c r="U203" s="25">
        <f aca="true" t="shared" si="215" ref="U203:AI203">MIN(U61:U90)</f>
        <v>37.266666666666666</v>
      </c>
      <c r="V203" s="25">
        <f t="shared" si="215"/>
        <v>37.66666666666667</v>
      </c>
      <c r="W203" s="25">
        <f t="shared" si="215"/>
        <v>62.20000000000001</v>
      </c>
      <c r="X203" s="25">
        <f t="shared" si="215"/>
        <v>63.94</v>
      </c>
      <c r="Y203" s="25">
        <f t="shared" si="215"/>
        <v>39.1</v>
      </c>
      <c r="Z203" s="25">
        <f t="shared" si="215"/>
        <v>42.36</v>
      </c>
      <c r="AA203" s="25">
        <f t="shared" si="215"/>
        <v>4.666666666666667</v>
      </c>
      <c r="AB203" s="25">
        <f t="shared" si="215"/>
        <v>9.52</v>
      </c>
      <c r="AC203" s="25">
        <f t="shared" si="215"/>
        <v>39.33166666666666</v>
      </c>
      <c r="AD203" s="25">
        <f t="shared" si="215"/>
        <v>55.583333333333336</v>
      </c>
      <c r="AE203" s="25">
        <f t="shared" si="215"/>
        <v>56.50666666666666</v>
      </c>
      <c r="AF203" s="25">
        <f t="shared" si="215"/>
        <v>18.583333333333332</v>
      </c>
      <c r="AG203" s="25">
        <f t="shared" si="215"/>
        <v>21.16333333333333</v>
      </c>
      <c r="AH203" s="25">
        <f t="shared" si="215"/>
        <v>37.34166666666666</v>
      </c>
      <c r="AI203" s="25">
        <f t="shared" si="215"/>
        <v>39.285000000000004</v>
      </c>
      <c r="AJ203" s="25"/>
      <c r="AK203" s="25">
        <f>MIN(AK61:AK90)</f>
        <v>29.583333333333332</v>
      </c>
      <c r="AL203" s="25">
        <f>MIN(AL61:AL90)</f>
        <v>42.9</v>
      </c>
      <c r="AM203" s="25">
        <f>MIN(AM61:AM90)</f>
        <v>37.62500000000001</v>
      </c>
      <c r="BA203"/>
      <c r="BB203"/>
      <c r="BC203"/>
      <c r="BD203"/>
      <c r="BH203"/>
      <c r="BJ203"/>
    </row>
    <row r="204" spans="1:62" ht="12.75">
      <c r="A204" s="21" t="s">
        <v>46</v>
      </c>
      <c r="B204">
        <v>7.9</v>
      </c>
      <c r="C204">
        <v>13.6</v>
      </c>
      <c r="D204">
        <v>25.5</v>
      </c>
      <c r="E204">
        <v>41.5</v>
      </c>
      <c r="F204">
        <v>53.4</v>
      </c>
      <c r="G204">
        <v>62.8</v>
      </c>
      <c r="H204">
        <v>68</v>
      </c>
      <c r="I204">
        <v>65.7</v>
      </c>
      <c r="J204">
        <v>56.3</v>
      </c>
      <c r="K204">
        <v>46.3</v>
      </c>
      <c r="L204">
        <v>30.2</v>
      </c>
      <c r="M204">
        <v>15.6</v>
      </c>
      <c r="N204" s="13">
        <f>AVERAGE(B204:M204)</f>
        <v>40.56666666666667</v>
      </c>
      <c r="O204">
        <v>40.6</v>
      </c>
      <c r="P204" s="25"/>
      <c r="Q204" s="25"/>
      <c r="R204" s="25"/>
      <c r="S204" s="29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BA204"/>
      <c r="BB204"/>
      <c r="BC204"/>
      <c r="BD204"/>
      <c r="BH204"/>
      <c r="BJ204"/>
    </row>
    <row r="205" spans="1:62" ht="12.75">
      <c r="A205" s="21" t="s">
        <v>47</v>
      </c>
      <c r="B205">
        <v>5</v>
      </c>
      <c r="C205">
        <v>4.8</v>
      </c>
      <c r="D205">
        <v>4.7</v>
      </c>
      <c r="E205">
        <v>3.1</v>
      </c>
      <c r="F205">
        <v>3.4</v>
      </c>
      <c r="G205">
        <v>2.3</v>
      </c>
      <c r="H205">
        <v>2.3</v>
      </c>
      <c r="I205">
        <v>2.3</v>
      </c>
      <c r="J205">
        <v>2.2</v>
      </c>
      <c r="K205">
        <v>3.7</v>
      </c>
      <c r="L205">
        <v>3.6</v>
      </c>
      <c r="M205">
        <v>4.7</v>
      </c>
      <c r="O205">
        <v>1.2</v>
      </c>
      <c r="P205" s="25"/>
      <c r="Q205" s="25"/>
      <c r="R205" s="25"/>
      <c r="S205" s="29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BA205"/>
      <c r="BB205"/>
      <c r="BC205"/>
      <c r="BD205"/>
      <c r="BH205"/>
      <c r="BJ205"/>
    </row>
    <row r="206" spans="1:62" ht="12.75">
      <c r="A206" s="21" t="s">
        <v>48</v>
      </c>
      <c r="B206" s="13">
        <f aca="true" t="shared" si="216" ref="B206:N206">B198-B204</f>
        <v>-0.8533333333333344</v>
      </c>
      <c r="C206" s="13">
        <f t="shared" si="216"/>
        <v>-0.6399999999999952</v>
      </c>
      <c r="D206" s="13">
        <f t="shared" si="216"/>
        <v>-0.5833333333333321</v>
      </c>
      <c r="E206" s="13">
        <f t="shared" si="216"/>
        <v>-0.27666666666667794</v>
      </c>
      <c r="F206" s="13">
        <f t="shared" si="216"/>
        <v>-0.06666666666666288</v>
      </c>
      <c r="G206" s="13">
        <f t="shared" si="216"/>
        <v>-0.28000000000000114</v>
      </c>
      <c r="H206" s="13">
        <f t="shared" si="216"/>
        <v>-0.5633333333333184</v>
      </c>
      <c r="I206" s="13">
        <f t="shared" si="216"/>
        <v>-0.7833333333333314</v>
      </c>
      <c r="J206" s="13">
        <f t="shared" si="216"/>
        <v>-0.6966666666666654</v>
      </c>
      <c r="K206" s="13">
        <f t="shared" si="216"/>
        <v>-0.8133333333333326</v>
      </c>
      <c r="L206" s="13">
        <f t="shared" si="216"/>
        <v>-0.9333333333333336</v>
      </c>
      <c r="M206" s="13">
        <f t="shared" si="216"/>
        <v>-0.9066666666666645</v>
      </c>
      <c r="N206" s="13">
        <f t="shared" si="216"/>
        <v>-0.616388888888892</v>
      </c>
      <c r="O206" s="25"/>
      <c r="P206" s="25"/>
      <c r="Q206" s="25"/>
      <c r="R206" s="25"/>
      <c r="S206" s="29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BA206"/>
      <c r="BB206"/>
      <c r="BC206"/>
      <c r="BD206"/>
      <c r="BH206"/>
      <c r="BJ206"/>
    </row>
    <row r="207" spans="2:62" ht="12.75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O207" s="6"/>
      <c r="Q207" s="6"/>
      <c r="R207" s="6"/>
      <c r="S207" s="15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K207" s="6"/>
      <c r="AL207" s="6"/>
      <c r="AM207" s="6"/>
      <c r="AO207" s="27"/>
      <c r="BA207"/>
      <c r="BB207"/>
      <c r="BC207"/>
      <c r="BD207"/>
      <c r="BH207"/>
      <c r="BJ207"/>
    </row>
    <row r="208" spans="1:62" ht="12.75">
      <c r="A208" t="s">
        <v>40</v>
      </c>
      <c r="B208" s="17">
        <f>+A51</f>
        <v>1941</v>
      </c>
      <c r="C208" s="17">
        <f>A80</f>
        <v>1970</v>
      </c>
      <c r="D208" s="6"/>
      <c r="E208" s="17">
        <f>+C208-B208+1</f>
        <v>30</v>
      </c>
      <c r="F208" s="6"/>
      <c r="G208" s="6"/>
      <c r="H208" s="6"/>
      <c r="I208" s="6"/>
      <c r="J208" s="6"/>
      <c r="K208" s="6"/>
      <c r="L208" s="6"/>
      <c r="M208" s="6"/>
      <c r="O208" s="6"/>
      <c r="P208" s="6"/>
      <c r="Q208" s="6"/>
      <c r="R208" s="6"/>
      <c r="S208" s="15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K208" s="6"/>
      <c r="AL208" s="6"/>
      <c r="AM208" s="6"/>
      <c r="AN208" s="27"/>
      <c r="AO208" s="20"/>
      <c r="BA208"/>
      <c r="BB208"/>
      <c r="BC208"/>
      <c r="BD208"/>
      <c r="BH208"/>
      <c r="BJ208"/>
    </row>
    <row r="209" spans="1:62" ht="12.75">
      <c r="A209" s="6" t="s">
        <v>41</v>
      </c>
      <c r="B209" s="27">
        <f aca="true" t="shared" si="217" ref="B209:M209">AVERAGE(B51:B80)</f>
        <v>8.873333333333333</v>
      </c>
      <c r="C209" s="27">
        <f t="shared" si="217"/>
        <v>12.883333333333333</v>
      </c>
      <c r="D209" s="27">
        <f t="shared" si="217"/>
        <v>24.776666666666667</v>
      </c>
      <c r="E209" s="27">
        <f t="shared" si="217"/>
        <v>41.26666666666667</v>
      </c>
      <c r="F209" s="27">
        <f t="shared" si="217"/>
        <v>52.79999999999999</v>
      </c>
      <c r="G209" s="27">
        <f t="shared" si="217"/>
        <v>62.41</v>
      </c>
      <c r="H209" s="27">
        <f t="shared" si="217"/>
        <v>67.36666666666667</v>
      </c>
      <c r="I209" s="27">
        <f t="shared" si="217"/>
        <v>65.36</v>
      </c>
      <c r="J209" s="27">
        <f t="shared" si="217"/>
        <v>55.756666666666675</v>
      </c>
      <c r="K209" s="27">
        <f t="shared" si="217"/>
        <v>46.21333333333334</v>
      </c>
      <c r="L209" s="27">
        <f t="shared" si="217"/>
        <v>29.126666666666665</v>
      </c>
      <c r="M209" s="27">
        <f t="shared" si="217"/>
        <v>14.960000000000003</v>
      </c>
      <c r="N209" s="13">
        <f>AVERAGE(B209:M209)</f>
        <v>40.14944444444445</v>
      </c>
      <c r="O209" s="27">
        <f>AVERAGE(O51:O80)</f>
        <v>40.149444444444434</v>
      </c>
      <c r="P209" s="13"/>
      <c r="Q209" s="27"/>
      <c r="R209" s="27"/>
      <c r="S209" s="28"/>
      <c r="T209" s="27"/>
      <c r="U209" s="27">
        <f aca="true" t="shared" si="218" ref="U209:AI209">AVERAGE(U51:U80)</f>
        <v>39.614444444444445</v>
      </c>
      <c r="V209" s="27">
        <f t="shared" si="218"/>
        <v>39.483111111111114</v>
      </c>
      <c r="W209" s="27">
        <f t="shared" si="218"/>
        <v>65.04555555555554</v>
      </c>
      <c r="X209" s="27">
        <f t="shared" si="218"/>
        <v>64.99955555555556</v>
      </c>
      <c r="Y209" s="27">
        <f t="shared" si="218"/>
        <v>43.69888888888889</v>
      </c>
      <c r="Z209" s="27">
        <f t="shared" si="218"/>
        <v>43.720444444444446</v>
      </c>
      <c r="AA209" s="27">
        <f t="shared" si="218"/>
        <v>12.123333333333333</v>
      </c>
      <c r="AB209" s="27">
        <f t="shared" si="218"/>
        <v>12.102444444444446</v>
      </c>
      <c r="AC209" s="27">
        <f t="shared" si="218"/>
        <v>40.089999999999996</v>
      </c>
      <c r="AD209" s="27">
        <f t="shared" si="218"/>
        <v>57.49333333333333</v>
      </c>
      <c r="AE209" s="27">
        <f t="shared" si="218"/>
        <v>57.42411111111112</v>
      </c>
      <c r="AF209" s="27">
        <f t="shared" si="218"/>
        <v>22.752222222222233</v>
      </c>
      <c r="AG209" s="27">
        <f t="shared" si="218"/>
        <v>22.740777777777783</v>
      </c>
      <c r="AH209" s="27">
        <f t="shared" si="218"/>
        <v>40.06277777777779</v>
      </c>
      <c r="AI209" s="27">
        <f t="shared" si="218"/>
        <v>40.06816666666667</v>
      </c>
      <c r="AJ209" s="27"/>
      <c r="AK209" s="27">
        <f>AVERAGE(AK51:AK80)</f>
        <v>33.835</v>
      </c>
      <c r="AL209" s="27">
        <f>AVERAGE(AL51:AL80)</f>
        <v>46.463888888888896</v>
      </c>
      <c r="AM209" s="27">
        <f>AVERAGE(AM51:AM80)</f>
        <v>40.08833333333333</v>
      </c>
      <c r="AN209" s="20"/>
      <c r="AO209" s="6"/>
      <c r="BA209"/>
      <c r="BB209"/>
      <c r="BC209"/>
      <c r="BD209"/>
      <c r="BH209"/>
      <c r="BJ209"/>
    </row>
    <row r="210" spans="1:62" ht="12.75">
      <c r="A210" t="s">
        <v>42</v>
      </c>
      <c r="B210" s="18">
        <f aca="true" t="shared" si="219" ref="B210:M210">MEDIAN(B51:B80)</f>
        <v>9.2</v>
      </c>
      <c r="C210" s="18">
        <f t="shared" si="219"/>
        <v>12.15</v>
      </c>
      <c r="D210" s="18">
        <f t="shared" si="219"/>
        <v>23.35</v>
      </c>
      <c r="E210" s="18">
        <f t="shared" si="219"/>
        <v>41.5</v>
      </c>
      <c r="F210" s="18">
        <f t="shared" si="219"/>
        <v>52.4</v>
      </c>
      <c r="G210" s="18">
        <f t="shared" si="219"/>
        <v>62.7</v>
      </c>
      <c r="H210" s="18">
        <f t="shared" si="219"/>
        <v>67.1</v>
      </c>
      <c r="I210" s="18">
        <f t="shared" si="219"/>
        <v>64.95</v>
      </c>
      <c r="J210" s="18">
        <f t="shared" si="219"/>
        <v>56.15</v>
      </c>
      <c r="K210" s="18">
        <f t="shared" si="219"/>
        <v>46.05</v>
      </c>
      <c r="L210" s="18">
        <f t="shared" si="219"/>
        <v>29.35</v>
      </c>
      <c r="M210" s="18">
        <f t="shared" si="219"/>
        <v>14.8</v>
      </c>
      <c r="N210" s="13"/>
      <c r="O210" s="18">
        <f>MEDIAN(O51:O80)</f>
        <v>40.204166666666666</v>
      </c>
      <c r="P210" s="13"/>
      <c r="Q210" s="18"/>
      <c r="R210" s="18"/>
      <c r="S210" s="19"/>
      <c r="T210" s="18"/>
      <c r="U210" s="18">
        <f aca="true" t="shared" si="220" ref="U210:AI210">MEDIAN(U51:U80)</f>
        <v>39.83333333333333</v>
      </c>
      <c r="V210" s="18">
        <f t="shared" si="220"/>
        <v>39.42</v>
      </c>
      <c r="W210" s="18">
        <f t="shared" si="220"/>
        <v>65.36666666666667</v>
      </c>
      <c r="X210" s="18">
        <f t="shared" si="220"/>
        <v>64.91333333333334</v>
      </c>
      <c r="Y210" s="18">
        <f t="shared" si="220"/>
        <v>43.733333333333334</v>
      </c>
      <c r="Z210" s="18">
        <f t="shared" si="220"/>
        <v>43.66</v>
      </c>
      <c r="AA210" s="18">
        <f t="shared" si="220"/>
        <v>11.616666666666667</v>
      </c>
      <c r="AB210" s="18">
        <f t="shared" si="220"/>
        <v>11.93</v>
      </c>
      <c r="AC210" s="18">
        <f t="shared" si="220"/>
        <v>40.20583333333333</v>
      </c>
      <c r="AD210" s="18">
        <f t="shared" si="220"/>
        <v>57.516666666666666</v>
      </c>
      <c r="AE210" s="18">
        <f t="shared" si="220"/>
        <v>57.42833333333333</v>
      </c>
      <c r="AF210" s="18">
        <f t="shared" si="220"/>
        <v>22.633333333333333</v>
      </c>
      <c r="AG210" s="18">
        <f t="shared" si="220"/>
        <v>22.68</v>
      </c>
      <c r="AH210" s="18">
        <f t="shared" si="220"/>
        <v>40.229166666666664</v>
      </c>
      <c r="AI210" s="18">
        <f t="shared" si="220"/>
        <v>40.123333333333335</v>
      </c>
      <c r="AJ210" s="18"/>
      <c r="AK210" s="18">
        <f>MEDIAN(AK51:AK80)</f>
        <v>33.24166666666666</v>
      </c>
      <c r="AL210" s="18">
        <f>MEDIAN(AL51:AL80)</f>
        <v>46.61666666666667</v>
      </c>
      <c r="AM210" s="18">
        <f>MEDIAN(AM51:AM80)</f>
        <v>39.86666666666666</v>
      </c>
      <c r="AN210" s="6"/>
      <c r="AO210" s="13"/>
      <c r="BA210"/>
      <c r="BB210"/>
      <c r="BC210"/>
      <c r="BD210"/>
      <c r="BH210"/>
      <c r="BJ210"/>
    </row>
    <row r="211" spans="1:62" ht="12.75">
      <c r="A211" t="s">
        <v>43</v>
      </c>
      <c r="B211" s="18">
        <f aca="true" t="shared" si="221" ref="B211:M211">MODE(B51:B80)</f>
        <v>5.1</v>
      </c>
      <c r="C211" s="18">
        <f t="shared" si="221"/>
        <v>13.1</v>
      </c>
      <c r="D211" s="18">
        <f t="shared" si="221"/>
        <v>22.6</v>
      </c>
      <c r="E211" s="18">
        <f t="shared" si="221"/>
        <v>39.2</v>
      </c>
      <c r="F211" s="18">
        <f t="shared" si="221"/>
        <v>52.5</v>
      </c>
      <c r="G211" s="18">
        <f t="shared" si="221"/>
        <v>62.1</v>
      </c>
      <c r="H211" s="18" t="e">
        <f t="shared" si="221"/>
        <v>#N/A</v>
      </c>
      <c r="I211" s="18">
        <f t="shared" si="221"/>
        <v>66.9</v>
      </c>
      <c r="J211" s="18">
        <f t="shared" si="221"/>
        <v>56.8</v>
      </c>
      <c r="K211" s="18">
        <f t="shared" si="221"/>
        <v>46.3</v>
      </c>
      <c r="L211" s="18">
        <f t="shared" si="221"/>
        <v>32.1</v>
      </c>
      <c r="M211" s="18">
        <f t="shared" si="221"/>
        <v>13.8</v>
      </c>
      <c r="N211" s="13"/>
      <c r="O211" s="18">
        <f>MODE(O51:O80)</f>
        <v>41.233333333333334</v>
      </c>
      <c r="P211" s="13"/>
      <c r="Q211" s="18"/>
      <c r="R211" s="18"/>
      <c r="S211" s="19"/>
      <c r="T211" s="18"/>
      <c r="U211" s="18">
        <f aca="true" t="shared" si="222" ref="U211:AI211">MODE(U51:U80)</f>
        <v>40.76666666666667</v>
      </c>
      <c r="V211" s="18" t="e">
        <f t="shared" si="222"/>
        <v>#N/A</v>
      </c>
      <c r="W211" s="18">
        <f t="shared" si="222"/>
        <v>65.3</v>
      </c>
      <c r="X211" s="18">
        <f t="shared" si="222"/>
        <v>64.84</v>
      </c>
      <c r="Y211" s="18">
        <f t="shared" si="222"/>
        <v>44.800000000000004</v>
      </c>
      <c r="Z211" s="18" t="e">
        <f t="shared" si="222"/>
        <v>#N/A</v>
      </c>
      <c r="AA211" s="18" t="e">
        <f t="shared" si="222"/>
        <v>#N/A</v>
      </c>
      <c r="AB211" s="18">
        <f t="shared" si="222"/>
        <v>11.153333333333332</v>
      </c>
      <c r="AC211" s="18" t="e">
        <f t="shared" si="222"/>
        <v>#N/A</v>
      </c>
      <c r="AD211" s="18" t="e">
        <f t="shared" si="222"/>
        <v>#N/A</v>
      </c>
      <c r="AE211" s="18" t="e">
        <f t="shared" si="222"/>
        <v>#N/A</v>
      </c>
      <c r="AF211" s="18">
        <f t="shared" si="222"/>
        <v>20.25</v>
      </c>
      <c r="AG211" s="18">
        <f t="shared" si="222"/>
        <v>22.68</v>
      </c>
      <c r="AH211" s="18">
        <f t="shared" si="222"/>
        <v>40.34166666666667</v>
      </c>
      <c r="AI211" s="18" t="e">
        <f t="shared" si="222"/>
        <v>#N/A</v>
      </c>
      <c r="AJ211" s="18"/>
      <c r="AK211" s="18" t="e">
        <f>MODE(AK51:AK80)</f>
        <v>#N/A</v>
      </c>
      <c r="AL211" s="18" t="e">
        <f>MODE(AL51:AL80)</f>
        <v>#N/A</v>
      </c>
      <c r="AM211" s="18">
        <f>MODE(AM51:AM80)</f>
        <v>39.75</v>
      </c>
      <c r="AN211" s="13"/>
      <c r="AO211" s="25"/>
      <c r="BA211"/>
      <c r="BB211"/>
      <c r="BC211"/>
      <c r="BD211"/>
      <c r="BH211"/>
      <c r="BJ211"/>
    </row>
    <row r="212" spans="1:62" ht="12.75">
      <c r="A212" s="6" t="s">
        <v>44</v>
      </c>
      <c r="B212" s="13">
        <f aca="true" t="shared" si="223" ref="B212:M212">STDEVP(B51:B80)</f>
        <v>5.079431289251019</v>
      </c>
      <c r="C212" s="13">
        <f t="shared" si="223"/>
        <v>3.936079549783287</v>
      </c>
      <c r="D212" s="13">
        <f t="shared" si="223"/>
        <v>5.075738588838294</v>
      </c>
      <c r="E212" s="13">
        <f t="shared" si="223"/>
        <v>3.511251755270317</v>
      </c>
      <c r="F212" s="13">
        <f t="shared" si="223"/>
        <v>3.132730438451416</v>
      </c>
      <c r="G212" s="13">
        <f t="shared" si="223"/>
        <v>2.571944789454081</v>
      </c>
      <c r="H212" s="13">
        <f t="shared" si="223"/>
        <v>2.19823161250634</v>
      </c>
      <c r="I212" s="13">
        <f t="shared" si="223"/>
        <v>2.444667666575562</v>
      </c>
      <c r="J212" s="13">
        <f t="shared" si="223"/>
        <v>2.1327108466821176</v>
      </c>
      <c r="K212" s="13">
        <f t="shared" si="223"/>
        <v>3.3455177310677766</v>
      </c>
      <c r="L212" s="13">
        <f t="shared" si="223"/>
        <v>3.797361657197733</v>
      </c>
      <c r="M212" s="13">
        <f t="shared" si="223"/>
        <v>4.233091856629927</v>
      </c>
      <c r="N212" s="13"/>
      <c r="O212" s="13">
        <f>STDEVP(O51:O80)</f>
        <v>1.2588022182580392</v>
      </c>
      <c r="P212" s="13"/>
      <c r="Q212" s="13"/>
      <c r="R212" s="13"/>
      <c r="S212" s="15"/>
      <c r="T212" s="13"/>
      <c r="U212" s="13">
        <f aca="true" t="shared" si="224" ref="U212:AI212">STDEVP(U51:U80)</f>
        <v>2.269698680169998</v>
      </c>
      <c r="V212" s="13">
        <f t="shared" si="224"/>
        <v>0.6989743455967953</v>
      </c>
      <c r="W212" s="13">
        <f t="shared" si="224"/>
        <v>1.676183569309964</v>
      </c>
      <c r="X212" s="13">
        <f t="shared" si="224"/>
        <v>0.4810449531110162</v>
      </c>
      <c r="Y212" s="13">
        <f t="shared" si="224"/>
        <v>2.0867213932002295</v>
      </c>
      <c r="Z212" s="13">
        <f t="shared" si="224"/>
        <v>0.6317241154370244</v>
      </c>
      <c r="AA212" s="13">
        <f t="shared" si="224"/>
        <v>2.8729408084554917</v>
      </c>
      <c r="AB212" s="13">
        <f t="shared" si="224"/>
        <v>1.2444037493346032</v>
      </c>
      <c r="AC212" s="13">
        <f t="shared" si="224"/>
        <v>0.4525158069676202</v>
      </c>
      <c r="AD212" s="13">
        <f t="shared" si="224"/>
        <v>1.5265950977887333</v>
      </c>
      <c r="AE212" s="13">
        <f t="shared" si="224"/>
        <v>0.46160002193123184</v>
      </c>
      <c r="AF212" s="13">
        <f t="shared" si="224"/>
        <v>1.9237007801001766</v>
      </c>
      <c r="AG212" s="13">
        <f t="shared" si="224"/>
        <v>0.6503649592704952</v>
      </c>
      <c r="AH212" s="13">
        <f t="shared" si="224"/>
        <v>1.2375018393801027</v>
      </c>
      <c r="AI212" s="13">
        <f t="shared" si="224"/>
        <v>0.44043125961317153</v>
      </c>
      <c r="AJ212" s="13"/>
      <c r="AK212" s="13">
        <f>STDEVP(AK51:AK80)</f>
        <v>1.744808967575916</v>
      </c>
      <c r="AL212" s="13">
        <f>STDEVP(AL51:AL80)</f>
        <v>1.3497399155045289</v>
      </c>
      <c r="AM212" s="13">
        <f>STDEVP(AM51:AM80)</f>
        <v>1.1713884607276643</v>
      </c>
      <c r="AN212" s="25"/>
      <c r="AO212" s="25"/>
      <c r="BA212"/>
      <c r="BB212"/>
      <c r="BC212"/>
      <c r="BD212"/>
      <c r="BH212"/>
      <c r="BJ212"/>
    </row>
    <row r="213" spans="1:62" ht="12.75">
      <c r="A213" s="21" t="s">
        <v>27</v>
      </c>
      <c r="B213" s="25">
        <f aca="true" t="shared" si="225" ref="B213:M213">MAX(B51:B80)</f>
        <v>21.2</v>
      </c>
      <c r="C213" s="25">
        <f t="shared" si="225"/>
        <v>25.4</v>
      </c>
      <c r="D213" s="25">
        <f t="shared" si="225"/>
        <v>36.8</v>
      </c>
      <c r="E213" s="25">
        <f t="shared" si="225"/>
        <v>48.2</v>
      </c>
      <c r="F213" s="25">
        <f t="shared" si="225"/>
        <v>58.5</v>
      </c>
      <c r="G213" s="25">
        <f t="shared" si="225"/>
        <v>66.9</v>
      </c>
      <c r="H213" s="25">
        <f t="shared" si="225"/>
        <v>72.3</v>
      </c>
      <c r="I213" s="25">
        <f t="shared" si="225"/>
        <v>71.2</v>
      </c>
      <c r="J213" s="25">
        <f t="shared" si="225"/>
        <v>60.6</v>
      </c>
      <c r="K213" s="25">
        <f t="shared" si="225"/>
        <v>54.8</v>
      </c>
      <c r="L213" s="25">
        <f t="shared" si="225"/>
        <v>35.2</v>
      </c>
      <c r="M213" s="25">
        <f t="shared" si="225"/>
        <v>24</v>
      </c>
      <c r="N213" s="13"/>
      <c r="O213" s="25">
        <f>MAX(O51:O80)</f>
        <v>42.650000000000006</v>
      </c>
      <c r="P213" s="13"/>
      <c r="Q213" s="25">
        <f>MAX(Q51:Q80)</f>
        <v>72.3</v>
      </c>
      <c r="R213" s="25">
        <f>MAX(R51:R80)</f>
        <v>14</v>
      </c>
      <c r="S213" s="29">
        <f>MAX(S51:S80)</f>
        <v>12</v>
      </c>
      <c r="T213" s="25"/>
      <c r="U213" s="25">
        <f aca="true" t="shared" si="226" ref="U213:AI213">MAX(U51:U80)</f>
        <v>44.03333333333333</v>
      </c>
      <c r="V213" s="25">
        <f t="shared" si="226"/>
        <v>40.626666666666665</v>
      </c>
      <c r="W213" s="25">
        <f t="shared" si="226"/>
        <v>68.33333333333333</v>
      </c>
      <c r="X213" s="25">
        <f t="shared" si="226"/>
        <v>65.93333333333334</v>
      </c>
      <c r="Y213" s="25">
        <f t="shared" si="226"/>
        <v>49.23333333333333</v>
      </c>
      <c r="Z213" s="25">
        <f t="shared" si="226"/>
        <v>45.446666666666665</v>
      </c>
      <c r="AA213" s="25">
        <f t="shared" si="226"/>
        <v>18.166666666666664</v>
      </c>
      <c r="AB213" s="25">
        <f t="shared" si="226"/>
        <v>14.946666666666664</v>
      </c>
      <c r="AC213" s="25">
        <f t="shared" si="226"/>
        <v>40.836666666666666</v>
      </c>
      <c r="AD213" s="25">
        <f t="shared" si="226"/>
        <v>61.18333333333333</v>
      </c>
      <c r="AE213" s="25">
        <f t="shared" si="226"/>
        <v>58.263333333333335</v>
      </c>
      <c r="AF213" s="25">
        <f t="shared" si="226"/>
        <v>26.950000000000003</v>
      </c>
      <c r="AG213" s="25">
        <f t="shared" si="226"/>
        <v>24.04</v>
      </c>
      <c r="AH213" s="25">
        <f t="shared" si="226"/>
        <v>42.29166666666668</v>
      </c>
      <c r="AI213" s="25">
        <f t="shared" si="226"/>
        <v>40.925</v>
      </c>
      <c r="AJ213" s="25"/>
      <c r="AK213" s="25">
        <f>MAX(AK51:AK80)</f>
        <v>36.96666666666666</v>
      </c>
      <c r="AL213" s="25">
        <f>MAX(AL51:AL80)</f>
        <v>49.116666666666674</v>
      </c>
      <c r="AM213" s="25">
        <f>MAX(AM51:AM80)</f>
        <v>43.04166666666667</v>
      </c>
      <c r="AN213" s="25"/>
      <c r="AO213" s="6"/>
      <c r="BA213"/>
      <c r="BB213"/>
      <c r="BC213"/>
      <c r="BD213"/>
      <c r="BH213"/>
      <c r="BJ213"/>
    </row>
    <row r="214" spans="1:62" ht="12.75">
      <c r="A214" s="21" t="s">
        <v>28</v>
      </c>
      <c r="B214" s="25">
        <f aca="true" t="shared" si="227" ref="B214:M214">MIN(B51:B80)</f>
        <v>-0.2</v>
      </c>
      <c r="C214" s="25">
        <f t="shared" si="227"/>
        <v>5.6</v>
      </c>
      <c r="D214" s="25">
        <f t="shared" si="227"/>
        <v>17.1</v>
      </c>
      <c r="E214" s="25">
        <f t="shared" si="227"/>
        <v>32.3</v>
      </c>
      <c r="F214" s="25">
        <f t="shared" si="227"/>
        <v>47.4</v>
      </c>
      <c r="G214" s="25">
        <f t="shared" si="227"/>
        <v>56.2</v>
      </c>
      <c r="H214" s="25">
        <f t="shared" si="227"/>
        <v>63.3</v>
      </c>
      <c r="I214" s="25">
        <f t="shared" si="227"/>
        <v>60.7</v>
      </c>
      <c r="J214" s="25">
        <f t="shared" si="227"/>
        <v>50</v>
      </c>
      <c r="K214" s="25">
        <f t="shared" si="227"/>
        <v>39.5</v>
      </c>
      <c r="L214" s="25">
        <f t="shared" si="227"/>
        <v>20.3</v>
      </c>
      <c r="M214" s="25">
        <f t="shared" si="227"/>
        <v>8</v>
      </c>
      <c r="N214" s="13"/>
      <c r="O214" s="25">
        <f>MIN(O51:O80)</f>
        <v>36.824999999999996</v>
      </c>
      <c r="P214" s="13"/>
      <c r="Q214" s="25">
        <f>MIN(Q51:Q80)</f>
        <v>64.5</v>
      </c>
      <c r="R214" s="25">
        <f>MIN(R51:R80)</f>
        <v>-0.2</v>
      </c>
      <c r="S214" s="29">
        <f>MIN(S51:S80)</f>
        <v>12</v>
      </c>
      <c r="T214" s="25"/>
      <c r="U214" s="25">
        <f aca="true" t="shared" si="228" ref="U214:AI214">MIN(U51:U80)</f>
        <v>33.9</v>
      </c>
      <c r="V214" s="25">
        <f t="shared" si="228"/>
        <v>37.66666666666667</v>
      </c>
      <c r="W214" s="25">
        <f t="shared" si="228"/>
        <v>62.20000000000001</v>
      </c>
      <c r="X214" s="25">
        <f t="shared" si="228"/>
        <v>63.94</v>
      </c>
      <c r="Y214" s="25">
        <f t="shared" si="228"/>
        <v>39.46666666666667</v>
      </c>
      <c r="Z214" s="25">
        <f t="shared" si="228"/>
        <v>42.66666666666667</v>
      </c>
      <c r="AA214" s="25">
        <f t="shared" si="228"/>
        <v>7.3999999999999995</v>
      </c>
      <c r="AB214" s="25">
        <f t="shared" si="228"/>
        <v>10.133333333333335</v>
      </c>
      <c r="AC214" s="25">
        <f t="shared" si="228"/>
        <v>39.321666666666665</v>
      </c>
      <c r="AD214" s="25">
        <f t="shared" si="228"/>
        <v>54.449999999999996</v>
      </c>
      <c r="AE214" s="25">
        <f t="shared" si="228"/>
        <v>56.50666666666666</v>
      </c>
      <c r="AF214" s="25">
        <f t="shared" si="228"/>
        <v>19.333333333333332</v>
      </c>
      <c r="AG214" s="25">
        <f t="shared" si="228"/>
        <v>21.596666666666668</v>
      </c>
      <c r="AH214" s="25">
        <f t="shared" si="228"/>
        <v>37.458333333333336</v>
      </c>
      <c r="AI214" s="25">
        <f t="shared" si="228"/>
        <v>39.285000000000004</v>
      </c>
      <c r="AJ214" s="25"/>
      <c r="AK214" s="25">
        <f>MIN(AK51:AK80)</f>
        <v>29.983333333333334</v>
      </c>
      <c r="AL214" s="25">
        <f>MIN(AL51:AL80)</f>
        <v>43.18333333333334</v>
      </c>
      <c r="AM214" s="25">
        <f>MIN(AM51:AM80)</f>
        <v>37.90833333333333</v>
      </c>
      <c r="AN214" s="6"/>
      <c r="BA214"/>
      <c r="BB214"/>
      <c r="BC214"/>
      <c r="BD214"/>
      <c r="BH214"/>
      <c r="BJ214"/>
    </row>
    <row r="215" spans="1:62" ht="12.75">
      <c r="A215" s="21" t="s">
        <v>46</v>
      </c>
      <c r="B215">
        <v>9.9</v>
      </c>
      <c r="C215">
        <v>13.6</v>
      </c>
      <c r="D215">
        <v>25.4</v>
      </c>
      <c r="E215">
        <v>41.5</v>
      </c>
      <c r="F215">
        <v>52.8</v>
      </c>
      <c r="G215">
        <v>62.5</v>
      </c>
      <c r="H215">
        <v>67.9</v>
      </c>
      <c r="I215">
        <v>66.2</v>
      </c>
      <c r="J215">
        <v>56.4</v>
      </c>
      <c r="K215">
        <v>47</v>
      </c>
      <c r="L215">
        <v>30.1</v>
      </c>
      <c r="M215">
        <v>16</v>
      </c>
      <c r="N215" s="13">
        <f>N207-N213</f>
        <v>0</v>
      </c>
      <c r="O215">
        <v>40.8</v>
      </c>
      <c r="P215" s="13"/>
      <c r="Q215" s="25"/>
      <c r="R215" s="25"/>
      <c r="S215" s="29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6"/>
      <c r="BA215"/>
      <c r="BB215"/>
      <c r="BC215"/>
      <c r="BD215"/>
      <c r="BH215"/>
      <c r="BJ215"/>
    </row>
    <row r="216" spans="1:62" ht="12.75">
      <c r="A216" s="21" t="s">
        <v>47</v>
      </c>
      <c r="B216">
        <v>5.2</v>
      </c>
      <c r="C216">
        <v>4</v>
      </c>
      <c r="D216">
        <v>5.2</v>
      </c>
      <c r="E216">
        <v>3.5</v>
      </c>
      <c r="F216">
        <v>3</v>
      </c>
      <c r="G216">
        <v>2.5</v>
      </c>
      <c r="H216">
        <v>2.2</v>
      </c>
      <c r="I216">
        <v>2.5</v>
      </c>
      <c r="J216">
        <v>2.2</v>
      </c>
      <c r="K216">
        <v>3.4</v>
      </c>
      <c r="L216">
        <v>3.8</v>
      </c>
      <c r="M216">
        <v>4.3</v>
      </c>
      <c r="O216">
        <v>1.3</v>
      </c>
      <c r="P216" s="13"/>
      <c r="Q216" s="25"/>
      <c r="R216" s="25"/>
      <c r="S216" s="29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6"/>
      <c r="BA216"/>
      <c r="BB216"/>
      <c r="BC216"/>
      <c r="BD216"/>
      <c r="BH216"/>
      <c r="BJ216"/>
    </row>
    <row r="217" spans="1:62" ht="12.75">
      <c r="A217" s="21" t="s">
        <v>48</v>
      </c>
      <c r="B217" s="13">
        <f aca="true" t="shared" si="229" ref="B217:N217">B209-B215</f>
        <v>-1.0266666666666673</v>
      </c>
      <c r="C217" s="13">
        <f t="shared" si="229"/>
        <v>-0.7166666666666668</v>
      </c>
      <c r="D217" s="13">
        <f t="shared" si="229"/>
        <v>-0.6233333333333313</v>
      </c>
      <c r="E217" s="13">
        <f t="shared" si="229"/>
        <v>-0.23333333333332718</v>
      </c>
      <c r="F217" s="13">
        <f t="shared" si="229"/>
        <v>0</v>
      </c>
      <c r="G217" s="13">
        <f t="shared" si="229"/>
        <v>-0.09000000000000341</v>
      </c>
      <c r="H217" s="13">
        <f t="shared" si="229"/>
        <v>-0.5333333333333314</v>
      </c>
      <c r="I217" s="13">
        <f t="shared" si="229"/>
        <v>-0.8400000000000034</v>
      </c>
      <c r="J217" s="13">
        <f t="shared" si="229"/>
        <v>-0.6433333333333238</v>
      </c>
      <c r="K217" s="13">
        <f t="shared" si="229"/>
        <v>-0.7866666666666617</v>
      </c>
      <c r="L217" s="13">
        <f t="shared" si="229"/>
        <v>-0.9733333333333363</v>
      </c>
      <c r="M217" s="13">
        <f t="shared" si="229"/>
        <v>-1.0399999999999974</v>
      </c>
      <c r="N217" s="13">
        <f t="shared" si="229"/>
        <v>40.14944444444445</v>
      </c>
      <c r="O217" s="25"/>
      <c r="P217" s="13"/>
      <c r="Q217" s="25"/>
      <c r="R217" s="25"/>
      <c r="S217" s="29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6"/>
      <c r="BA217"/>
      <c r="BB217"/>
      <c r="BC217"/>
      <c r="BD217"/>
      <c r="BH217"/>
      <c r="BJ217"/>
    </row>
    <row r="218" spans="2:62" ht="12.75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O218" s="6"/>
      <c r="Q218" s="6"/>
      <c r="R218" s="6"/>
      <c r="S218" s="15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K218" s="6"/>
      <c r="AL218" s="6"/>
      <c r="AM218" s="6"/>
      <c r="BA218"/>
      <c r="BB218"/>
      <c r="BC218"/>
      <c r="BD218"/>
      <c r="BH218"/>
      <c r="BJ218"/>
    </row>
    <row r="219" spans="1:62" ht="12.75">
      <c r="A219" t="s">
        <v>40</v>
      </c>
      <c r="B219" s="17">
        <f>+A41</f>
        <v>1931</v>
      </c>
      <c r="C219" s="17">
        <f>A70</f>
        <v>1960</v>
      </c>
      <c r="D219" s="6"/>
      <c r="E219" s="17">
        <f>+C219-B219+1</f>
        <v>30</v>
      </c>
      <c r="F219" s="6"/>
      <c r="G219" s="6"/>
      <c r="H219" s="6"/>
      <c r="I219" s="6"/>
      <c r="J219" s="6"/>
      <c r="K219" s="6"/>
      <c r="L219" s="6"/>
      <c r="M219" s="6"/>
      <c r="O219" s="6"/>
      <c r="P219" s="6"/>
      <c r="Q219" s="6"/>
      <c r="R219" s="6"/>
      <c r="S219" s="15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K219" s="6"/>
      <c r="AL219" s="6"/>
      <c r="AM219" s="6"/>
      <c r="AO219" s="26"/>
      <c r="BA219"/>
      <c r="BB219"/>
      <c r="BC219"/>
      <c r="BD219"/>
      <c r="BH219"/>
      <c r="BJ219"/>
    </row>
    <row r="220" spans="1:62" ht="12.75">
      <c r="A220" s="6" t="s">
        <v>41</v>
      </c>
      <c r="B220" s="27">
        <f aca="true" t="shared" si="230" ref="B220:M220">AVERAGE(B41:B70)</f>
        <v>10.089999999999998</v>
      </c>
      <c r="C220" s="27">
        <f t="shared" si="230"/>
        <v>12.889999999999997</v>
      </c>
      <c r="D220" s="27">
        <f t="shared" si="230"/>
        <v>24.09</v>
      </c>
      <c r="E220" s="27">
        <f t="shared" si="230"/>
        <v>40.726666666666674</v>
      </c>
      <c r="F220" s="27">
        <f t="shared" si="230"/>
        <v>53.330000000000005</v>
      </c>
      <c r="G220" s="27">
        <f t="shared" si="230"/>
        <v>62.89333333333333</v>
      </c>
      <c r="H220" s="27">
        <f t="shared" si="230"/>
        <v>68.18666666666665</v>
      </c>
      <c r="I220" s="27">
        <f t="shared" si="230"/>
        <v>65.84666666666666</v>
      </c>
      <c r="J220" s="27">
        <f t="shared" si="230"/>
        <v>56.54333333333333</v>
      </c>
      <c r="K220" s="27">
        <f t="shared" si="230"/>
        <v>45.68333333333335</v>
      </c>
      <c r="L220" s="27">
        <f t="shared" si="230"/>
        <v>28.623333333333328</v>
      </c>
      <c r="M220" s="27">
        <f t="shared" si="230"/>
        <v>15.313333333333333</v>
      </c>
      <c r="N220" s="13">
        <f>AVERAGE(B220:M220)</f>
        <v>40.351388888888884</v>
      </c>
      <c r="O220" s="27">
        <f>AVERAGE(O41:O70)</f>
        <v>40.351388888888884</v>
      </c>
      <c r="P220" s="13"/>
      <c r="Q220" s="27"/>
      <c r="R220" s="27"/>
      <c r="S220" s="28"/>
      <c r="T220" s="27"/>
      <c r="U220" s="27">
        <f aca="true" t="shared" si="231" ref="U220:AI220">AVERAGE(U41:U70)</f>
        <v>39.38222222222222</v>
      </c>
      <c r="V220" s="27">
        <f t="shared" si="231"/>
        <v>39.43155555555556</v>
      </c>
      <c r="W220" s="27">
        <f t="shared" si="231"/>
        <v>65.64222222222222</v>
      </c>
      <c r="X220" s="27">
        <f t="shared" si="231"/>
        <v>65.61644444444444</v>
      </c>
      <c r="Y220" s="27">
        <f t="shared" si="231"/>
        <v>43.61666666666667</v>
      </c>
      <c r="Z220" s="27">
        <f t="shared" si="231"/>
        <v>43.57422222222222</v>
      </c>
      <c r="AA220" s="27">
        <f t="shared" si="231"/>
        <v>12.609999999999998</v>
      </c>
      <c r="AB220" s="27">
        <f t="shared" si="231"/>
        <v>12.515999999999996</v>
      </c>
      <c r="AC220" s="27">
        <f t="shared" si="231"/>
        <v>40.29872222222221</v>
      </c>
      <c r="AD220" s="27">
        <f t="shared" si="231"/>
        <v>57.92111111111112</v>
      </c>
      <c r="AE220" s="27">
        <f t="shared" si="231"/>
        <v>57.87388888888889</v>
      </c>
      <c r="AF220" s="27">
        <f t="shared" si="231"/>
        <v>22.725</v>
      </c>
      <c r="AG220" s="27">
        <f t="shared" si="231"/>
        <v>22.70366666666667</v>
      </c>
      <c r="AH220" s="27">
        <f t="shared" si="231"/>
        <v>40.27888888888889</v>
      </c>
      <c r="AI220" s="27">
        <f t="shared" si="231"/>
        <v>40.274944444444436</v>
      </c>
      <c r="AJ220" s="27"/>
      <c r="AK220" s="27">
        <f>AVERAGE(AK41:AK70)</f>
        <v>34.00333333333333</v>
      </c>
      <c r="AL220" s="27">
        <f>AVERAGE(AL41:AL70)</f>
        <v>46.69944444444445</v>
      </c>
      <c r="AM220" s="27">
        <f>AVERAGE(AM41:AM70)</f>
        <v>40.2925</v>
      </c>
      <c r="AN220" s="26"/>
      <c r="AO220" s="20"/>
      <c r="BA220"/>
      <c r="BB220"/>
      <c r="BC220"/>
      <c r="BD220"/>
      <c r="BH220"/>
      <c r="BJ220"/>
    </row>
    <row r="221" spans="1:62" ht="12.75">
      <c r="A221" t="s">
        <v>42</v>
      </c>
      <c r="B221" s="18">
        <f aca="true" t="shared" si="232" ref="B221:M221">MEDIAN(B41:B70)</f>
        <v>10.25</v>
      </c>
      <c r="C221" s="18">
        <f t="shared" si="232"/>
        <v>12.8</v>
      </c>
      <c r="D221" s="18">
        <f t="shared" si="232"/>
        <v>23.15</v>
      </c>
      <c r="E221" s="18">
        <f t="shared" si="232"/>
        <v>39.95</v>
      </c>
      <c r="F221" s="18">
        <f t="shared" si="232"/>
        <v>52.65</v>
      </c>
      <c r="G221" s="18">
        <f t="shared" si="232"/>
        <v>62.85</v>
      </c>
      <c r="H221" s="18">
        <f t="shared" si="232"/>
        <v>68.25</v>
      </c>
      <c r="I221" s="18">
        <f t="shared" si="232"/>
        <v>65.5</v>
      </c>
      <c r="J221" s="18">
        <f t="shared" si="232"/>
        <v>56.8</v>
      </c>
      <c r="K221" s="18">
        <f t="shared" si="232"/>
        <v>45.650000000000006</v>
      </c>
      <c r="L221" s="18">
        <f t="shared" si="232"/>
        <v>29</v>
      </c>
      <c r="M221" s="18">
        <f t="shared" si="232"/>
        <v>14.75</v>
      </c>
      <c r="N221" s="13"/>
      <c r="O221" s="18">
        <f>MEDIAN(O41:O70)</f>
        <v>40.3375</v>
      </c>
      <c r="P221" s="13"/>
      <c r="Q221" s="18"/>
      <c r="R221" s="18"/>
      <c r="S221" s="19"/>
      <c r="T221" s="18"/>
      <c r="U221" s="18">
        <f aca="true" t="shared" si="233" ref="U221:AI221">MEDIAN(U41:U70)</f>
        <v>39.3</v>
      </c>
      <c r="V221" s="18">
        <f t="shared" si="233"/>
        <v>39.410000000000004</v>
      </c>
      <c r="W221" s="18">
        <f t="shared" si="233"/>
        <v>65.85</v>
      </c>
      <c r="X221" s="18">
        <f t="shared" si="233"/>
        <v>65.45333333333332</v>
      </c>
      <c r="Y221" s="18">
        <f t="shared" si="233"/>
        <v>43.8</v>
      </c>
      <c r="Z221" s="18">
        <f t="shared" si="233"/>
        <v>43.56666666666667</v>
      </c>
      <c r="AA221" s="18">
        <f t="shared" si="233"/>
        <v>12.233333333333334</v>
      </c>
      <c r="AB221" s="18">
        <f t="shared" si="233"/>
        <v>12.746666666666666</v>
      </c>
      <c r="AC221" s="18">
        <f t="shared" si="233"/>
        <v>40.305</v>
      </c>
      <c r="AD221" s="18">
        <f t="shared" si="233"/>
        <v>57.900000000000006</v>
      </c>
      <c r="AE221" s="18">
        <f t="shared" si="233"/>
        <v>57.855000000000004</v>
      </c>
      <c r="AF221" s="18">
        <f t="shared" si="233"/>
        <v>23.08333333333333</v>
      </c>
      <c r="AG221" s="18">
        <f t="shared" si="233"/>
        <v>22.883333333333333</v>
      </c>
      <c r="AH221" s="18">
        <f t="shared" si="233"/>
        <v>40.358333333333334</v>
      </c>
      <c r="AI221" s="18">
        <f t="shared" si="233"/>
        <v>40.3175</v>
      </c>
      <c r="AJ221" s="18"/>
      <c r="AK221" s="18">
        <f>MEDIAN(AK41:AK70)</f>
        <v>34.15833333333333</v>
      </c>
      <c r="AL221" s="18">
        <f>MEDIAN(AL41:AL70)</f>
        <v>46.65</v>
      </c>
      <c r="AM221" s="18">
        <f>MEDIAN(AM41:AM70)</f>
        <v>40.233333333333334</v>
      </c>
      <c r="AN221" s="20"/>
      <c r="AO221" s="6"/>
      <c r="BA221"/>
      <c r="BB221"/>
      <c r="BC221"/>
      <c r="BD221"/>
      <c r="BH221"/>
      <c r="BJ221"/>
    </row>
    <row r="222" spans="1:62" ht="12.75">
      <c r="A222" t="s">
        <v>43</v>
      </c>
      <c r="B222" s="18">
        <f aca="true" t="shared" si="234" ref="B222:M222">MODE(B41:B70)</f>
        <v>2.5</v>
      </c>
      <c r="C222" s="18">
        <f t="shared" si="234"/>
        <v>25.4</v>
      </c>
      <c r="D222" s="18">
        <f t="shared" si="234"/>
        <v>27.2</v>
      </c>
      <c r="E222" s="18">
        <f t="shared" si="234"/>
        <v>39.2</v>
      </c>
      <c r="F222" s="18">
        <f t="shared" si="234"/>
        <v>52.2</v>
      </c>
      <c r="G222" s="18">
        <f t="shared" si="234"/>
        <v>62.1</v>
      </c>
      <c r="H222" s="18">
        <f t="shared" si="234"/>
        <v>70.3</v>
      </c>
      <c r="I222" s="18">
        <f t="shared" si="234"/>
        <v>64</v>
      </c>
      <c r="J222" s="18">
        <f t="shared" si="234"/>
        <v>56.8</v>
      </c>
      <c r="K222" s="18">
        <f t="shared" si="234"/>
        <v>41.1</v>
      </c>
      <c r="L222" s="18">
        <f t="shared" si="234"/>
        <v>32.1</v>
      </c>
      <c r="M222" s="18">
        <f t="shared" si="234"/>
        <v>10.2</v>
      </c>
      <c r="N222" s="13"/>
      <c r="O222" s="18" t="e">
        <f>MODE(O41:O70)</f>
        <v>#N/A</v>
      </c>
      <c r="P222" s="13"/>
      <c r="Q222" s="18"/>
      <c r="R222" s="18"/>
      <c r="S222" s="19"/>
      <c r="T222" s="18"/>
      <c r="U222" s="18">
        <f aca="true" t="shared" si="235" ref="U222:AI222">MODE(U41:U70)</f>
        <v>38.46666666666667</v>
      </c>
      <c r="V222" s="18" t="e">
        <f t="shared" si="235"/>
        <v>#N/A</v>
      </c>
      <c r="W222" s="18">
        <f t="shared" si="235"/>
        <v>65.8</v>
      </c>
      <c r="X222" s="18">
        <f t="shared" si="235"/>
        <v>64.84</v>
      </c>
      <c r="Y222" s="18">
        <f t="shared" si="235"/>
        <v>44.800000000000004</v>
      </c>
      <c r="Z222" s="18">
        <f t="shared" si="235"/>
        <v>43.7</v>
      </c>
      <c r="AA222" s="18" t="e">
        <f t="shared" si="235"/>
        <v>#N/A</v>
      </c>
      <c r="AB222" s="18" t="e">
        <f t="shared" si="235"/>
        <v>#N/A</v>
      </c>
      <c r="AC222" s="18" t="e">
        <f t="shared" si="235"/>
        <v>#N/A</v>
      </c>
      <c r="AD222" s="18" t="e">
        <f t="shared" si="235"/>
        <v>#N/A</v>
      </c>
      <c r="AE222" s="18" t="e">
        <f t="shared" si="235"/>
        <v>#N/A</v>
      </c>
      <c r="AF222" s="18">
        <f t="shared" si="235"/>
        <v>20.25</v>
      </c>
      <c r="AG222" s="18" t="e">
        <f t="shared" si="235"/>
        <v>#N/A</v>
      </c>
      <c r="AH222" s="18" t="e">
        <f t="shared" si="235"/>
        <v>#N/A</v>
      </c>
      <c r="AI222" s="18" t="e">
        <f t="shared" si="235"/>
        <v>#N/A</v>
      </c>
      <c r="AJ222" s="18"/>
      <c r="AK222" s="18" t="e">
        <f>MODE(AK41:AK70)</f>
        <v>#N/A</v>
      </c>
      <c r="AL222" s="18" t="e">
        <f>MODE(AL41:AL70)</f>
        <v>#N/A</v>
      </c>
      <c r="AM222" s="18" t="e">
        <f>MODE(AM41:AM70)</f>
        <v>#N/A</v>
      </c>
      <c r="AN222" s="6"/>
      <c r="AO222" s="6"/>
      <c r="BA222"/>
      <c r="BB222"/>
      <c r="BC222"/>
      <c r="BD222"/>
      <c r="BH222"/>
      <c r="BJ222"/>
    </row>
    <row r="223" spans="1:62" ht="12.75">
      <c r="A223" s="6" t="s">
        <v>44</v>
      </c>
      <c r="B223" s="13">
        <f aca="true" t="shared" si="236" ref="B223:M223">STDEVP(B41:B70)</f>
        <v>5.447344919010244</v>
      </c>
      <c r="C223" s="13">
        <f t="shared" si="236"/>
        <v>5.271391340686691</v>
      </c>
      <c r="D223" s="13">
        <f t="shared" si="236"/>
        <v>4.799954860898866</v>
      </c>
      <c r="E223" s="13">
        <f t="shared" si="236"/>
        <v>3.6643265259647486</v>
      </c>
      <c r="F223" s="13">
        <f t="shared" si="236"/>
        <v>3.169978969436023</v>
      </c>
      <c r="G223" s="13">
        <f t="shared" si="236"/>
        <v>2.8715771895520326</v>
      </c>
      <c r="H223" s="13">
        <f t="shared" si="236"/>
        <v>2.3647034110480374</v>
      </c>
      <c r="I223" s="13">
        <f t="shared" si="236"/>
        <v>2.4375853261418823</v>
      </c>
      <c r="J223" s="13">
        <f t="shared" si="236"/>
        <v>2.4971561602929215</v>
      </c>
      <c r="K223" s="13">
        <f t="shared" si="236"/>
        <v>3.440453781439626</v>
      </c>
      <c r="L223" s="13">
        <f t="shared" si="236"/>
        <v>4.115068515698045</v>
      </c>
      <c r="M223" s="13">
        <f t="shared" si="236"/>
        <v>4.7089796016641365</v>
      </c>
      <c r="N223" s="13"/>
      <c r="O223" s="13">
        <f>STDEVP(O41:O70)</f>
        <v>1.5310597324471007</v>
      </c>
      <c r="P223" s="13"/>
      <c r="Q223" s="13"/>
      <c r="R223" s="13"/>
      <c r="S223" s="15"/>
      <c r="T223" s="13"/>
      <c r="U223" s="13">
        <f aca="true" t="shared" si="237" ref="U223:AI223">STDEVP(U41:U70)</f>
        <v>2.3247259230464032</v>
      </c>
      <c r="V223" s="13">
        <f t="shared" si="237"/>
        <v>0.716675314331977</v>
      </c>
      <c r="W223" s="13">
        <f t="shared" si="237"/>
        <v>1.6839753084609554</v>
      </c>
      <c r="X223" s="13">
        <f t="shared" si="237"/>
        <v>0.7517106088822795</v>
      </c>
      <c r="Y223" s="13">
        <f t="shared" si="237"/>
        <v>2.198008357750431</v>
      </c>
      <c r="Z223" s="13">
        <f t="shared" si="237"/>
        <v>0.5729914570711702</v>
      </c>
      <c r="AA223" s="13">
        <f t="shared" si="237"/>
        <v>3.1496166727373733</v>
      </c>
      <c r="AB223" s="13">
        <f t="shared" si="237"/>
        <v>1.4458385750785707</v>
      </c>
      <c r="AC223" s="13">
        <f t="shared" si="237"/>
        <v>0.5104246023570556</v>
      </c>
      <c r="AD223" s="13">
        <f t="shared" si="237"/>
        <v>1.5362829921921168</v>
      </c>
      <c r="AE223" s="13">
        <f t="shared" si="237"/>
        <v>0.6023639132207491</v>
      </c>
      <c r="AF223" s="13">
        <f t="shared" si="237"/>
        <v>2.1056790494420703</v>
      </c>
      <c r="AG223" s="13">
        <f t="shared" si="237"/>
        <v>0.9177308368410036</v>
      </c>
      <c r="AH223" s="13">
        <f t="shared" si="237"/>
        <v>1.1769914828142491</v>
      </c>
      <c r="AI223" s="13">
        <f t="shared" si="237"/>
        <v>0.5104492363002481</v>
      </c>
      <c r="AJ223" s="13"/>
      <c r="AK223" s="13">
        <f>STDEVP(AK41:AK70)</f>
        <v>2.066516123549218</v>
      </c>
      <c r="AL223" s="13">
        <f>STDEVP(AL41:AL70)</f>
        <v>1.639531794803883</v>
      </c>
      <c r="AM223" s="13">
        <f>STDEVP(AM41:AM70)</f>
        <v>1.235025771960816</v>
      </c>
      <c r="AN223" s="6"/>
      <c r="AO223" s="25"/>
      <c r="BA223"/>
      <c r="BB223"/>
      <c r="BC223"/>
      <c r="BD223"/>
      <c r="BH223"/>
      <c r="BJ223"/>
    </row>
    <row r="224" spans="1:62" ht="12.75">
      <c r="A224" s="21" t="s">
        <v>27</v>
      </c>
      <c r="B224" s="25">
        <f aca="true" t="shared" si="238" ref="B224:M224">MAX(B41:B70)</f>
        <v>21.2</v>
      </c>
      <c r="C224" s="25">
        <f t="shared" si="238"/>
        <v>25.4</v>
      </c>
      <c r="D224" s="25">
        <f t="shared" si="238"/>
        <v>36.8</v>
      </c>
      <c r="E224" s="25">
        <f t="shared" si="238"/>
        <v>48.2</v>
      </c>
      <c r="F224" s="25">
        <f t="shared" si="238"/>
        <v>60.4</v>
      </c>
      <c r="G224" s="25">
        <f t="shared" si="238"/>
        <v>70.1</v>
      </c>
      <c r="H224" s="25">
        <f t="shared" si="238"/>
        <v>73.5</v>
      </c>
      <c r="I224" s="25">
        <f t="shared" si="238"/>
        <v>71.2</v>
      </c>
      <c r="J224" s="25">
        <f t="shared" si="238"/>
        <v>62</v>
      </c>
      <c r="K224" s="25">
        <f t="shared" si="238"/>
        <v>54</v>
      </c>
      <c r="L224" s="25">
        <f t="shared" si="238"/>
        <v>36</v>
      </c>
      <c r="M224" s="25">
        <f t="shared" si="238"/>
        <v>25.3</v>
      </c>
      <c r="N224" s="13"/>
      <c r="O224" s="25">
        <f>MAX(O41:O70)</f>
        <v>45.14166666666666</v>
      </c>
      <c r="P224" s="13"/>
      <c r="Q224" s="25">
        <f>MAX(Q41:Q70)</f>
        <v>73.5</v>
      </c>
      <c r="R224" s="25">
        <f>MAX(R41:R70)</f>
        <v>19.1</v>
      </c>
      <c r="S224" s="29">
        <f>MAX(S41:S70)</f>
        <v>12</v>
      </c>
      <c r="T224" s="25"/>
      <c r="U224" s="25">
        <f aca="true" t="shared" si="239" ref="U224:AI224">MAX(U41:U70)</f>
        <v>44.03333333333333</v>
      </c>
      <c r="V224" s="25">
        <f t="shared" si="239"/>
        <v>40.626666666666665</v>
      </c>
      <c r="W224" s="25">
        <f t="shared" si="239"/>
        <v>68.46666666666665</v>
      </c>
      <c r="X224" s="25">
        <f t="shared" si="239"/>
        <v>66.96666666666667</v>
      </c>
      <c r="Y224" s="25">
        <f t="shared" si="239"/>
        <v>49.26666666666667</v>
      </c>
      <c r="Z224" s="25">
        <f t="shared" si="239"/>
        <v>44.540000000000006</v>
      </c>
      <c r="AA224" s="25">
        <f t="shared" si="239"/>
        <v>18.466666666666665</v>
      </c>
      <c r="AB224" s="25">
        <f t="shared" si="239"/>
        <v>14.946666666666667</v>
      </c>
      <c r="AC224" s="25">
        <f t="shared" si="239"/>
        <v>41.44833333333334</v>
      </c>
      <c r="AD224" s="25">
        <f t="shared" si="239"/>
        <v>61.18333333333333</v>
      </c>
      <c r="AE224" s="25">
        <f t="shared" si="239"/>
        <v>59.09666666666666</v>
      </c>
      <c r="AF224" s="25">
        <f t="shared" si="239"/>
        <v>26.950000000000003</v>
      </c>
      <c r="AG224" s="25">
        <f t="shared" si="239"/>
        <v>24.04</v>
      </c>
      <c r="AH224" s="25">
        <f t="shared" si="239"/>
        <v>42.29166666666668</v>
      </c>
      <c r="AI224" s="25">
        <f t="shared" si="239"/>
        <v>41.336666666666666</v>
      </c>
      <c r="AJ224" s="25"/>
      <c r="AK224" s="25">
        <f>MAX(AK41:AK70)</f>
        <v>39.05</v>
      </c>
      <c r="AL224" s="25">
        <f>MAX(AL41:AL70)</f>
        <v>51.23333333333334</v>
      </c>
      <c r="AM224" s="25">
        <f>MAX(AM41:AM70)</f>
        <v>43.04166666666667</v>
      </c>
      <c r="AN224" s="25"/>
      <c r="AO224" s="25"/>
      <c r="BA224"/>
      <c r="BB224"/>
      <c r="BC224"/>
      <c r="BD224"/>
      <c r="BH224"/>
      <c r="BJ224"/>
    </row>
    <row r="225" spans="1:62" ht="12.75">
      <c r="A225" s="21" t="s">
        <v>28</v>
      </c>
      <c r="B225" s="25">
        <f aca="true" t="shared" si="240" ref="B225:M225">MIN(B41:B70)</f>
        <v>2.5</v>
      </c>
      <c r="C225" s="25">
        <f t="shared" si="240"/>
        <v>-3.4</v>
      </c>
      <c r="D225" s="25">
        <f t="shared" si="240"/>
        <v>17.1</v>
      </c>
      <c r="E225" s="25">
        <f t="shared" si="240"/>
        <v>32.3</v>
      </c>
      <c r="F225" s="25">
        <f t="shared" si="240"/>
        <v>47.4</v>
      </c>
      <c r="G225" s="25">
        <f t="shared" si="240"/>
        <v>57.2</v>
      </c>
      <c r="H225" s="25">
        <f t="shared" si="240"/>
        <v>63.3</v>
      </c>
      <c r="I225" s="25">
        <f t="shared" si="240"/>
        <v>60.7</v>
      </c>
      <c r="J225" s="25">
        <f t="shared" si="240"/>
        <v>52.4</v>
      </c>
      <c r="K225" s="25">
        <f t="shared" si="240"/>
        <v>39.5</v>
      </c>
      <c r="L225" s="25">
        <f t="shared" si="240"/>
        <v>20.3</v>
      </c>
      <c r="M225" s="25">
        <f t="shared" si="240"/>
        <v>8.2</v>
      </c>
      <c r="N225" s="13"/>
      <c r="O225" s="25">
        <f>MIN(O41:O70)</f>
        <v>36.824999999999996</v>
      </c>
      <c r="P225" s="13"/>
      <c r="Q225" s="25">
        <f>MIN(Q41:Q70)</f>
        <v>64.6</v>
      </c>
      <c r="R225" s="25">
        <f>MIN(R41:R70)</f>
        <v>-3.4</v>
      </c>
      <c r="S225" s="29">
        <f>MIN(S41:S70)</f>
        <v>12</v>
      </c>
      <c r="T225" s="25"/>
      <c r="U225" s="25">
        <f aca="true" t="shared" si="241" ref="U225:AI225">MIN(U41:U70)</f>
        <v>33.9</v>
      </c>
      <c r="V225" s="25">
        <f t="shared" si="241"/>
        <v>37.66666666666667</v>
      </c>
      <c r="W225" s="25">
        <f t="shared" si="241"/>
        <v>62.20000000000001</v>
      </c>
      <c r="X225" s="25">
        <f t="shared" si="241"/>
        <v>64.33333333333334</v>
      </c>
      <c r="Y225" s="25">
        <f t="shared" si="241"/>
        <v>39.46666666666667</v>
      </c>
      <c r="Z225" s="25">
        <f t="shared" si="241"/>
        <v>42.27333333333333</v>
      </c>
      <c r="AA225" s="25">
        <f t="shared" si="241"/>
        <v>4.466666666666667</v>
      </c>
      <c r="AB225" s="25">
        <f t="shared" si="241"/>
        <v>9.833333333333334</v>
      </c>
      <c r="AC225" s="25">
        <f t="shared" si="241"/>
        <v>39.321666666666665</v>
      </c>
      <c r="AD225" s="25">
        <f t="shared" si="241"/>
        <v>54.449999999999996</v>
      </c>
      <c r="AE225" s="25">
        <f t="shared" si="241"/>
        <v>56.57666666666667</v>
      </c>
      <c r="AF225" s="25">
        <f t="shared" si="241"/>
        <v>17.88333333333333</v>
      </c>
      <c r="AG225" s="25">
        <f t="shared" si="241"/>
        <v>20.59333333333333</v>
      </c>
      <c r="AH225" s="25">
        <f t="shared" si="241"/>
        <v>37.833333333333336</v>
      </c>
      <c r="AI225" s="25">
        <f t="shared" si="241"/>
        <v>39.528333333333336</v>
      </c>
      <c r="AJ225" s="25"/>
      <c r="AK225" s="25">
        <f>MIN(AK41:AK70)</f>
        <v>29.416666666666668</v>
      </c>
      <c r="AL225" s="25">
        <f>MIN(AL41:AL70)</f>
        <v>43.18333333333334</v>
      </c>
      <c r="AM225" s="25">
        <f>MIN(AM41:AM70)</f>
        <v>37.775</v>
      </c>
      <c r="AN225" s="25"/>
      <c r="AO225" s="6"/>
      <c r="BA225"/>
      <c r="BB225"/>
      <c r="BC225"/>
      <c r="BD225"/>
      <c r="BH225"/>
      <c r="BJ225"/>
    </row>
    <row r="226" spans="1:62" ht="12.75">
      <c r="A226" s="21" t="s">
        <v>46</v>
      </c>
      <c r="B226">
        <v>11.2</v>
      </c>
      <c r="C226">
        <v>13.6</v>
      </c>
      <c r="D226">
        <v>24.6</v>
      </c>
      <c r="E226">
        <v>40.8</v>
      </c>
      <c r="F226">
        <v>52.9</v>
      </c>
      <c r="G226">
        <v>62.8</v>
      </c>
      <c r="H226">
        <v>68.5</v>
      </c>
      <c r="I226">
        <v>66.4</v>
      </c>
      <c r="J226">
        <v>57</v>
      </c>
      <c r="K226">
        <v>46.3</v>
      </c>
      <c r="L226">
        <v>29.5</v>
      </c>
      <c r="M226">
        <v>16.4</v>
      </c>
      <c r="N226" s="13">
        <f>N218-N224</f>
        <v>0</v>
      </c>
      <c r="O226">
        <v>40.8</v>
      </c>
      <c r="P226" s="13"/>
      <c r="Q226" s="25"/>
      <c r="R226" s="25"/>
      <c r="S226" s="29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6"/>
      <c r="BA226"/>
      <c r="BB226"/>
      <c r="BC226"/>
      <c r="BD226"/>
      <c r="BH226"/>
      <c r="BJ226"/>
    </row>
    <row r="227" spans="1:62" ht="12.75">
      <c r="A227" s="21" t="s">
        <v>47</v>
      </c>
      <c r="B227">
        <v>5.5</v>
      </c>
      <c r="C227">
        <v>5.4</v>
      </c>
      <c r="D227">
        <v>4.8</v>
      </c>
      <c r="E227">
        <v>3.7</v>
      </c>
      <c r="F227">
        <v>3</v>
      </c>
      <c r="G227">
        <v>2.7</v>
      </c>
      <c r="H227">
        <v>2.2</v>
      </c>
      <c r="I227">
        <v>2.6</v>
      </c>
      <c r="J227">
        <v>2.4</v>
      </c>
      <c r="K227">
        <v>3.5</v>
      </c>
      <c r="L227">
        <v>4.2</v>
      </c>
      <c r="M227">
        <v>4.8</v>
      </c>
      <c r="O227">
        <v>1.5</v>
      </c>
      <c r="P227" s="13"/>
      <c r="Q227" s="25"/>
      <c r="R227" s="25"/>
      <c r="S227" s="29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6"/>
      <c r="BA227"/>
      <c r="BB227"/>
      <c r="BC227"/>
      <c r="BD227"/>
      <c r="BH227"/>
      <c r="BJ227"/>
    </row>
    <row r="228" spans="1:62" ht="12.75">
      <c r="A228" s="21" t="s">
        <v>48</v>
      </c>
      <c r="B228" s="13">
        <f aca="true" t="shared" si="242" ref="B228:N228">B220-B226</f>
        <v>-1.1100000000000012</v>
      </c>
      <c r="C228" s="13">
        <f t="shared" si="242"/>
        <v>-0.7100000000000026</v>
      </c>
      <c r="D228" s="13">
        <f t="shared" si="242"/>
        <v>-0.5100000000000016</v>
      </c>
      <c r="E228" s="13">
        <f t="shared" si="242"/>
        <v>-0.07333333333332348</v>
      </c>
      <c r="F228" s="13">
        <f t="shared" si="242"/>
        <v>0.4300000000000068</v>
      </c>
      <c r="G228" s="13">
        <f t="shared" si="242"/>
        <v>0.09333333333333371</v>
      </c>
      <c r="H228" s="13">
        <f t="shared" si="242"/>
        <v>-0.3133333333333468</v>
      </c>
      <c r="I228" s="13">
        <f t="shared" si="242"/>
        <v>-0.5533333333333417</v>
      </c>
      <c r="J228" s="13">
        <f t="shared" si="242"/>
        <v>-0.45666666666667055</v>
      </c>
      <c r="K228" s="13">
        <f t="shared" si="242"/>
        <v>-0.6166666666666458</v>
      </c>
      <c r="L228" s="13">
        <f t="shared" si="242"/>
        <v>-0.8766666666666723</v>
      </c>
      <c r="M228" s="13">
        <f t="shared" si="242"/>
        <v>-1.086666666666666</v>
      </c>
      <c r="N228" s="13">
        <f t="shared" si="242"/>
        <v>40.351388888888884</v>
      </c>
      <c r="O228" s="25"/>
      <c r="P228" s="13"/>
      <c r="Q228" s="25"/>
      <c r="R228" s="25"/>
      <c r="S228" s="29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6"/>
      <c r="BA228"/>
      <c r="BB228"/>
      <c r="BC228"/>
      <c r="BD228"/>
      <c r="BH228"/>
      <c r="BJ228"/>
    </row>
    <row r="229" spans="2:62" ht="12.75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O229" s="6"/>
      <c r="Q229" s="6"/>
      <c r="R229" s="6"/>
      <c r="S229" s="15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K229" s="6"/>
      <c r="AL229" s="6"/>
      <c r="AM229" s="6"/>
      <c r="AN229" s="6"/>
      <c r="BA229"/>
      <c r="BB229"/>
      <c r="BC229"/>
      <c r="BD229"/>
      <c r="BH229"/>
      <c r="BJ229"/>
    </row>
    <row r="230" spans="1:62" ht="12.75">
      <c r="A230" t="s">
        <v>40</v>
      </c>
      <c r="B230" s="17">
        <f>+A31</f>
        <v>1921</v>
      </c>
      <c r="C230" s="17">
        <f>A60</f>
        <v>1950</v>
      </c>
      <c r="D230" s="6"/>
      <c r="E230" s="17">
        <f>+C230-B230+1</f>
        <v>30</v>
      </c>
      <c r="F230" s="6"/>
      <c r="G230" s="6"/>
      <c r="H230" s="6"/>
      <c r="I230" s="6"/>
      <c r="J230" s="6"/>
      <c r="K230" s="6"/>
      <c r="L230" s="6"/>
      <c r="M230" s="6"/>
      <c r="O230" s="6"/>
      <c r="P230" s="6"/>
      <c r="Q230" s="6"/>
      <c r="R230" s="6"/>
      <c r="S230" s="15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K230" s="6"/>
      <c r="AL230" s="6"/>
      <c r="AM230" s="6"/>
      <c r="BA230"/>
      <c r="BB230"/>
      <c r="BC230"/>
      <c r="BD230"/>
      <c r="BH230"/>
      <c r="BJ230"/>
    </row>
    <row r="231" spans="1:62" ht="12.75">
      <c r="A231" s="6" t="s">
        <v>41</v>
      </c>
      <c r="B231" s="27">
        <f aca="true" t="shared" si="243" ref="B231:M231">AVERAGE(B31:B60)</f>
        <v>9.379999999999997</v>
      </c>
      <c r="C231" s="27">
        <f t="shared" si="243"/>
        <v>12.696666666666664</v>
      </c>
      <c r="D231" s="27">
        <f t="shared" si="243"/>
        <v>24.85333333333334</v>
      </c>
      <c r="E231" s="27">
        <f t="shared" si="243"/>
        <v>40.529999999999994</v>
      </c>
      <c r="F231" s="27">
        <f t="shared" si="243"/>
        <v>53.190000000000005</v>
      </c>
      <c r="G231" s="27">
        <f t="shared" si="243"/>
        <v>62.766666666666666</v>
      </c>
      <c r="H231" s="27">
        <f t="shared" si="243"/>
        <v>68.19</v>
      </c>
      <c r="I231" s="27">
        <f t="shared" si="243"/>
        <v>65.53333333333335</v>
      </c>
      <c r="J231" s="27">
        <f t="shared" si="243"/>
        <v>56.68666666666665</v>
      </c>
      <c r="K231" s="27">
        <f t="shared" si="243"/>
        <v>45.38666666666667</v>
      </c>
      <c r="L231" s="27">
        <f t="shared" si="243"/>
        <v>28.83</v>
      </c>
      <c r="M231" s="27">
        <f t="shared" si="243"/>
        <v>14.436666666666666</v>
      </c>
      <c r="N231" s="13">
        <f>AVERAGE(B231:M231)</f>
        <v>40.20666666666667</v>
      </c>
      <c r="O231" s="27">
        <f>AVERAGE(O31:O60)</f>
        <v>40.20666666666666</v>
      </c>
      <c r="P231" s="13"/>
      <c r="Q231" s="27"/>
      <c r="R231" s="27"/>
      <c r="S231" s="28"/>
      <c r="T231" s="27"/>
      <c r="U231" s="27">
        <f aca="true" t="shared" si="244" ref="U231:AI231">AVERAGE(U31:U60)</f>
        <v>39.524444444444455</v>
      </c>
      <c r="V231" s="27">
        <f t="shared" si="244"/>
        <v>39.48755555555555</v>
      </c>
      <c r="W231" s="27">
        <f t="shared" si="244"/>
        <v>65.49666666666667</v>
      </c>
      <c r="X231" s="27">
        <f t="shared" si="244"/>
        <v>65.41088888888889</v>
      </c>
      <c r="Y231" s="27">
        <f t="shared" si="244"/>
        <v>43.63444444444445</v>
      </c>
      <c r="Z231" s="27">
        <f t="shared" si="244"/>
        <v>43.56933333333334</v>
      </c>
      <c r="AA231" s="27">
        <f t="shared" si="244"/>
        <v>12</v>
      </c>
      <c r="AB231" s="27">
        <f t="shared" si="244"/>
        <v>12.174222222222223</v>
      </c>
      <c r="AC231" s="27">
        <f t="shared" si="244"/>
        <v>40.157722222222226</v>
      </c>
      <c r="AD231" s="27">
        <f t="shared" si="244"/>
        <v>57.81611111111112</v>
      </c>
      <c r="AE231" s="27">
        <f t="shared" si="244"/>
        <v>57.757</v>
      </c>
      <c r="AF231" s="27">
        <f t="shared" si="244"/>
        <v>22.45944444444444</v>
      </c>
      <c r="AG231" s="27">
        <f t="shared" si="244"/>
        <v>22.551000000000002</v>
      </c>
      <c r="AH231" s="27">
        <f t="shared" si="244"/>
        <v>40.04666666666666</v>
      </c>
      <c r="AI231" s="27">
        <f t="shared" si="244"/>
        <v>40.12950000000001</v>
      </c>
      <c r="AJ231" s="27"/>
      <c r="AK231" s="27">
        <f>AVERAGE(AK31:AK60)</f>
        <v>33.90277777777777</v>
      </c>
      <c r="AL231" s="27">
        <f>AVERAGE(AL31:AL60)</f>
        <v>46.510555555555555</v>
      </c>
      <c r="AM231" s="27">
        <f>AVERAGE(AM31:AM60)</f>
        <v>40.09527777777778</v>
      </c>
      <c r="AO231" s="26"/>
      <c r="BA231"/>
      <c r="BB231"/>
      <c r="BC231"/>
      <c r="BD231"/>
      <c r="BH231"/>
      <c r="BJ231"/>
    </row>
    <row r="232" spans="1:62" ht="12.75">
      <c r="A232" t="s">
        <v>42</v>
      </c>
      <c r="B232" s="18">
        <f aca="true" t="shared" si="245" ref="B232:M232">MEDIAN(B31:B60)</f>
        <v>9.3</v>
      </c>
      <c r="C232" s="18">
        <f t="shared" si="245"/>
        <v>13.399999999999999</v>
      </c>
      <c r="D232" s="18">
        <f t="shared" si="245"/>
        <v>24.55</v>
      </c>
      <c r="E232" s="18">
        <f t="shared" si="245"/>
        <v>39.599999999999994</v>
      </c>
      <c r="F232" s="18">
        <f t="shared" si="245"/>
        <v>53.1</v>
      </c>
      <c r="G232" s="18">
        <f t="shared" si="245"/>
        <v>62.400000000000006</v>
      </c>
      <c r="H232" s="18">
        <f t="shared" si="245"/>
        <v>68.25</v>
      </c>
      <c r="I232" s="18">
        <f t="shared" si="245"/>
        <v>65.3</v>
      </c>
      <c r="J232" s="18">
        <f t="shared" si="245"/>
        <v>56.8</v>
      </c>
      <c r="K232" s="18">
        <f t="shared" si="245"/>
        <v>45.55</v>
      </c>
      <c r="L232" s="18">
        <f t="shared" si="245"/>
        <v>28.200000000000003</v>
      </c>
      <c r="M232" s="18">
        <f t="shared" si="245"/>
        <v>14.45</v>
      </c>
      <c r="N232" s="13"/>
      <c r="O232" s="18">
        <f>MEDIAN(O31:O60)</f>
        <v>40.17916666666667</v>
      </c>
      <c r="P232" s="13"/>
      <c r="Q232" s="18"/>
      <c r="R232" s="18"/>
      <c r="S232" s="19"/>
      <c r="T232" s="18"/>
      <c r="U232" s="18">
        <f aca="true" t="shared" si="246" ref="U232:AI232">MEDIAN(U31:U60)</f>
        <v>39.66666666666667</v>
      </c>
      <c r="V232" s="18">
        <f t="shared" si="246"/>
        <v>39.45</v>
      </c>
      <c r="W232" s="18">
        <f t="shared" si="246"/>
        <v>65.85</v>
      </c>
      <c r="X232" s="18">
        <f t="shared" si="246"/>
        <v>65.38666666666666</v>
      </c>
      <c r="Y232" s="18">
        <f t="shared" si="246"/>
        <v>43.8</v>
      </c>
      <c r="Z232" s="18">
        <f t="shared" si="246"/>
        <v>43.62</v>
      </c>
      <c r="AA232" s="18">
        <f t="shared" si="246"/>
        <v>11.633333333333333</v>
      </c>
      <c r="AB232" s="18">
        <f t="shared" si="246"/>
        <v>11.843333333333334</v>
      </c>
      <c r="AC232" s="18">
        <f t="shared" si="246"/>
        <v>40.321666666666665</v>
      </c>
      <c r="AD232" s="18">
        <f t="shared" si="246"/>
        <v>58.08333333333333</v>
      </c>
      <c r="AE232" s="18">
        <f t="shared" si="246"/>
        <v>57.78</v>
      </c>
      <c r="AF232" s="18">
        <f t="shared" si="246"/>
        <v>22.283333333333335</v>
      </c>
      <c r="AG232" s="18">
        <f t="shared" si="246"/>
        <v>22.479999999999997</v>
      </c>
      <c r="AH232" s="18">
        <f t="shared" si="246"/>
        <v>40.09583333333333</v>
      </c>
      <c r="AI232" s="18">
        <f t="shared" si="246"/>
        <v>40.09</v>
      </c>
      <c r="AJ232" s="18"/>
      <c r="AK232" s="18">
        <f>MEDIAN(AK31:AK60)</f>
        <v>33.81666666666667</v>
      </c>
      <c r="AL232" s="18">
        <f>MEDIAN(AL31:AL60)</f>
        <v>46.66666666666667</v>
      </c>
      <c r="AM232" s="18">
        <f>MEDIAN(AM31:AM60)</f>
        <v>40.02916666666667</v>
      </c>
      <c r="AN232" s="26"/>
      <c r="AO232" s="20"/>
      <c r="BA232"/>
      <c r="BB232"/>
      <c r="BC232"/>
      <c r="BD232"/>
      <c r="BH232"/>
      <c r="BJ232"/>
    </row>
    <row r="233" spans="1:62" ht="12.75">
      <c r="A233" t="s">
        <v>43</v>
      </c>
      <c r="B233" s="18">
        <f aca="true" t="shared" si="247" ref="B233:M233">MODE(B31:B60)</f>
        <v>2.5</v>
      </c>
      <c r="C233" s="18">
        <f t="shared" si="247"/>
        <v>15.6</v>
      </c>
      <c r="D233" s="18">
        <f t="shared" si="247"/>
        <v>27.2</v>
      </c>
      <c r="E233" s="18">
        <f t="shared" si="247"/>
        <v>39</v>
      </c>
      <c r="F233" s="18">
        <f t="shared" si="247"/>
        <v>53.8</v>
      </c>
      <c r="G233" s="18">
        <f t="shared" si="247"/>
        <v>66.6</v>
      </c>
      <c r="H233" s="18">
        <f t="shared" si="247"/>
        <v>64.9</v>
      </c>
      <c r="I233" s="18">
        <f t="shared" si="247"/>
        <v>64.8</v>
      </c>
      <c r="J233" s="18">
        <f t="shared" si="247"/>
        <v>56.8</v>
      </c>
      <c r="K233" s="18">
        <f t="shared" si="247"/>
        <v>45.5</v>
      </c>
      <c r="L233" s="18">
        <f t="shared" si="247"/>
        <v>32.6</v>
      </c>
      <c r="M233" s="18">
        <f t="shared" si="247"/>
        <v>10.2</v>
      </c>
      <c r="N233" s="13"/>
      <c r="O233" s="18" t="e">
        <f>MODE(O31:O60)</f>
        <v>#N/A</v>
      </c>
      <c r="P233" s="13"/>
      <c r="Q233" s="18"/>
      <c r="R233" s="18"/>
      <c r="S233" s="19"/>
      <c r="T233" s="18"/>
      <c r="U233" s="18">
        <f aca="true" t="shared" si="248" ref="U233:AI233">MODE(U31:U60)</f>
        <v>38.46666666666667</v>
      </c>
      <c r="V233" s="18" t="e">
        <f t="shared" si="248"/>
        <v>#N/A</v>
      </c>
      <c r="W233" s="18">
        <f t="shared" si="248"/>
        <v>65.8</v>
      </c>
      <c r="X233" s="18">
        <f t="shared" si="248"/>
        <v>64.84</v>
      </c>
      <c r="Y233" s="18">
        <f t="shared" si="248"/>
        <v>40.63333333333333</v>
      </c>
      <c r="Z233" s="18">
        <f t="shared" si="248"/>
        <v>43.7</v>
      </c>
      <c r="AA233" s="18">
        <f t="shared" si="248"/>
        <v>11</v>
      </c>
      <c r="AB233" s="18" t="e">
        <f t="shared" si="248"/>
        <v>#N/A</v>
      </c>
      <c r="AC233" s="18">
        <f t="shared" si="248"/>
        <v>40.66833333333334</v>
      </c>
      <c r="AD233" s="18" t="e">
        <f t="shared" si="248"/>
        <v>#N/A</v>
      </c>
      <c r="AE233" s="18" t="e">
        <f t="shared" si="248"/>
        <v>#N/A</v>
      </c>
      <c r="AF233" s="18" t="e">
        <f t="shared" si="248"/>
        <v>#N/A</v>
      </c>
      <c r="AG233" s="18" t="e">
        <f t="shared" si="248"/>
        <v>#N/A</v>
      </c>
      <c r="AH233" s="18" t="e">
        <f t="shared" si="248"/>
        <v>#N/A</v>
      </c>
      <c r="AI233" s="18" t="e">
        <f t="shared" si="248"/>
        <v>#N/A</v>
      </c>
      <c r="AJ233" s="18"/>
      <c r="AK233" s="18" t="e">
        <f>MODE(AK31:AK60)</f>
        <v>#N/A</v>
      </c>
      <c r="AL233" s="18" t="e">
        <f>MODE(AL31:AL60)</f>
        <v>#N/A</v>
      </c>
      <c r="AM233" s="18" t="e">
        <f>MODE(AM31:AM60)</f>
        <v>#N/A</v>
      </c>
      <c r="AN233" s="20"/>
      <c r="AO233" s="6"/>
      <c r="BA233"/>
      <c r="BB233"/>
      <c r="BC233"/>
      <c r="BD233"/>
      <c r="BH233"/>
      <c r="BJ233"/>
    </row>
    <row r="234" spans="1:62" ht="12.75">
      <c r="A234" s="6" t="s">
        <v>44</v>
      </c>
      <c r="B234" s="13">
        <f aca="true" t="shared" si="249" ref="B234:M234">STDEVP(B31:B60)</f>
        <v>6.10968629854813</v>
      </c>
      <c r="C234" s="13">
        <f t="shared" si="249"/>
        <v>5.5288626517776915</v>
      </c>
      <c r="D234" s="13">
        <f t="shared" si="249"/>
        <v>5.011236263527044</v>
      </c>
      <c r="E234" s="13">
        <f t="shared" si="249"/>
        <v>3.713233092602725</v>
      </c>
      <c r="F234" s="13">
        <f t="shared" si="249"/>
        <v>3.4527621792800414</v>
      </c>
      <c r="G234" s="13">
        <f t="shared" si="249"/>
        <v>3.092499887721186</v>
      </c>
      <c r="H234" s="13">
        <f t="shared" si="249"/>
        <v>2.441222371408772</v>
      </c>
      <c r="I234" s="13">
        <f t="shared" si="249"/>
        <v>2.4837248013596223</v>
      </c>
      <c r="J234" s="13">
        <f t="shared" si="249"/>
        <v>2.693044538972367</v>
      </c>
      <c r="K234" s="13">
        <f t="shared" si="249"/>
        <v>3.6015490494446354</v>
      </c>
      <c r="L234" s="13">
        <f t="shared" si="249"/>
        <v>3.9067591001579447</v>
      </c>
      <c r="M234" s="13">
        <f t="shared" si="249"/>
        <v>5.220184117655458</v>
      </c>
      <c r="N234" s="13"/>
      <c r="O234" s="13">
        <f>STDEVP(O31:O60)</f>
        <v>1.7366013530051327</v>
      </c>
      <c r="P234" s="13"/>
      <c r="Q234" s="13"/>
      <c r="R234" s="13"/>
      <c r="S234" s="15"/>
      <c r="T234" s="13"/>
      <c r="U234" s="13">
        <f aca="true" t="shared" si="250" ref="U234:AI234">STDEVP(U31:U60)</f>
        <v>2.4947490534132233</v>
      </c>
      <c r="V234" s="13">
        <f t="shared" si="250"/>
        <v>0.6207205689288515</v>
      </c>
      <c r="W234" s="13">
        <f t="shared" si="250"/>
        <v>1.8708356223692995</v>
      </c>
      <c r="X234" s="13">
        <f t="shared" si="250"/>
        <v>1.0274390793270356</v>
      </c>
      <c r="Y234" s="13">
        <f t="shared" si="250"/>
        <v>2.106875575670767</v>
      </c>
      <c r="Z234" s="13">
        <f t="shared" si="250"/>
        <v>0.8110160066009563</v>
      </c>
      <c r="AA234" s="13">
        <f t="shared" si="250"/>
        <v>3.385656017179929</v>
      </c>
      <c r="AB234" s="13">
        <f t="shared" si="250"/>
        <v>1.5689031160827893</v>
      </c>
      <c r="AC234" s="13">
        <f t="shared" si="250"/>
        <v>0.7000258571062092</v>
      </c>
      <c r="AD234" s="13">
        <f t="shared" si="250"/>
        <v>1.74485743518942</v>
      </c>
      <c r="AE234" s="13">
        <f t="shared" si="250"/>
        <v>0.7784221219878057</v>
      </c>
      <c r="AF234" s="13">
        <f t="shared" si="250"/>
        <v>2.1843749988961307</v>
      </c>
      <c r="AG234" s="13">
        <f t="shared" si="250"/>
        <v>1.0318254769169126</v>
      </c>
      <c r="AH234" s="13">
        <f t="shared" si="250"/>
        <v>1.3910238036145262</v>
      </c>
      <c r="AI234" s="13">
        <f t="shared" si="250"/>
        <v>0.7133655431461122</v>
      </c>
      <c r="AJ234" s="13"/>
      <c r="AK234" s="13">
        <f>STDEVP(AK31:AK60)</f>
        <v>2.3979740034011328</v>
      </c>
      <c r="AL234" s="13">
        <f>STDEVP(AL31:AL60)</f>
        <v>1.8710339948479155</v>
      </c>
      <c r="AM234" s="13">
        <f>STDEVP(AM31:AM60)</f>
        <v>1.4386250562495906</v>
      </c>
      <c r="AN234" s="6"/>
      <c r="AO234" s="6"/>
      <c r="BA234"/>
      <c r="BB234"/>
      <c r="BC234"/>
      <c r="BD234"/>
      <c r="BH234"/>
      <c r="BJ234"/>
    </row>
    <row r="235" spans="1:62" ht="12.75">
      <c r="A235" s="21" t="s">
        <v>27</v>
      </c>
      <c r="B235" s="25">
        <f aca="true" t="shared" si="251" ref="B235:M235">MAX(B31:B60)</f>
        <v>21.2</v>
      </c>
      <c r="C235" s="25">
        <f t="shared" si="251"/>
        <v>25.4</v>
      </c>
      <c r="D235" s="25">
        <f t="shared" si="251"/>
        <v>36.8</v>
      </c>
      <c r="E235" s="25">
        <f t="shared" si="251"/>
        <v>47.5</v>
      </c>
      <c r="F235" s="25">
        <f t="shared" si="251"/>
        <v>60.4</v>
      </c>
      <c r="G235" s="25">
        <f t="shared" si="251"/>
        <v>70.1</v>
      </c>
      <c r="H235" s="25">
        <f t="shared" si="251"/>
        <v>73.5</v>
      </c>
      <c r="I235" s="25">
        <f t="shared" si="251"/>
        <v>71.2</v>
      </c>
      <c r="J235" s="25">
        <f t="shared" si="251"/>
        <v>62</v>
      </c>
      <c r="K235" s="25">
        <f t="shared" si="251"/>
        <v>54</v>
      </c>
      <c r="L235" s="25">
        <f t="shared" si="251"/>
        <v>36</v>
      </c>
      <c r="M235" s="25">
        <f t="shared" si="251"/>
        <v>25.3</v>
      </c>
      <c r="N235" s="13"/>
      <c r="O235" s="25">
        <f>MAX(O31:O60)</f>
        <v>45.14166666666666</v>
      </c>
      <c r="P235" s="13"/>
      <c r="Q235" s="25">
        <f>MAX(Q31:Q60)</f>
        <v>73.5</v>
      </c>
      <c r="R235" s="25">
        <f>MAX(R31:R60)</f>
        <v>19.1</v>
      </c>
      <c r="S235" s="29">
        <f>MAX(S31:S60)</f>
        <v>12</v>
      </c>
      <c r="T235" s="25"/>
      <c r="U235" s="25">
        <f aca="true" t="shared" si="252" ref="U235:AI235">MAX(U31:U60)</f>
        <v>44.03333333333333</v>
      </c>
      <c r="V235" s="25">
        <f t="shared" si="252"/>
        <v>40.626666666666665</v>
      </c>
      <c r="W235" s="25">
        <f t="shared" si="252"/>
        <v>68.83333333333333</v>
      </c>
      <c r="X235" s="25">
        <f t="shared" si="252"/>
        <v>66.96666666666667</v>
      </c>
      <c r="Y235" s="25">
        <f t="shared" si="252"/>
        <v>49.26666666666667</v>
      </c>
      <c r="Z235" s="25">
        <f t="shared" si="252"/>
        <v>45.21333333333333</v>
      </c>
      <c r="AA235" s="25">
        <f t="shared" si="252"/>
        <v>20.7</v>
      </c>
      <c r="AB235" s="25">
        <f t="shared" si="252"/>
        <v>14.946666666666667</v>
      </c>
      <c r="AC235" s="25">
        <f t="shared" si="252"/>
        <v>41.44833333333334</v>
      </c>
      <c r="AD235" s="25">
        <f t="shared" si="252"/>
        <v>61.28333333333333</v>
      </c>
      <c r="AE235" s="25">
        <f t="shared" si="252"/>
        <v>59.09666666666666</v>
      </c>
      <c r="AF235" s="25">
        <f t="shared" si="252"/>
        <v>27.566666666666663</v>
      </c>
      <c r="AG235" s="25">
        <f t="shared" si="252"/>
        <v>24.04</v>
      </c>
      <c r="AH235" s="25">
        <f t="shared" si="252"/>
        <v>43.69166666666666</v>
      </c>
      <c r="AI235" s="25">
        <f t="shared" si="252"/>
        <v>41.336666666666666</v>
      </c>
      <c r="AJ235" s="25"/>
      <c r="AK235" s="25">
        <f>MAX(AK31:AK60)</f>
        <v>39.05</v>
      </c>
      <c r="AL235" s="25">
        <f>MAX(AL31:AL60)</f>
        <v>51.23333333333334</v>
      </c>
      <c r="AM235" s="25">
        <f>MAX(AM31:AM60)</f>
        <v>43.375</v>
      </c>
      <c r="AN235" s="6"/>
      <c r="AO235" s="25"/>
      <c r="BA235"/>
      <c r="BB235"/>
      <c r="BC235"/>
      <c r="BD235"/>
      <c r="BH235"/>
      <c r="BJ235"/>
    </row>
    <row r="236" spans="1:62" ht="12.75">
      <c r="A236" s="21" t="s">
        <v>28</v>
      </c>
      <c r="B236" s="25">
        <f aca="true" t="shared" si="253" ref="B236:M236">MIN(B31:B60)</f>
        <v>-3.7</v>
      </c>
      <c r="C236" s="25">
        <f t="shared" si="253"/>
        <v>-3.4</v>
      </c>
      <c r="D236" s="25">
        <f t="shared" si="253"/>
        <v>16</v>
      </c>
      <c r="E236" s="25">
        <f t="shared" si="253"/>
        <v>32.3</v>
      </c>
      <c r="F236" s="25">
        <f t="shared" si="253"/>
        <v>46.5</v>
      </c>
      <c r="G236" s="25">
        <f t="shared" si="253"/>
        <v>57.2</v>
      </c>
      <c r="H236" s="25">
        <f t="shared" si="253"/>
        <v>64.1</v>
      </c>
      <c r="I236" s="25">
        <f t="shared" si="253"/>
        <v>60.2</v>
      </c>
      <c r="J236" s="25">
        <f t="shared" si="253"/>
        <v>52.6</v>
      </c>
      <c r="K236" s="25">
        <f t="shared" si="253"/>
        <v>34.8</v>
      </c>
      <c r="L236" s="25">
        <f t="shared" si="253"/>
        <v>23.4</v>
      </c>
      <c r="M236" s="25">
        <f t="shared" si="253"/>
        <v>4</v>
      </c>
      <c r="N236" s="13"/>
      <c r="O236" s="25">
        <f>MIN(O31:O60)</f>
        <v>36.824999999999996</v>
      </c>
      <c r="P236" s="13"/>
      <c r="Q236" s="25">
        <f>MIN(Q31:Q60)</f>
        <v>64.1</v>
      </c>
      <c r="R236" s="25">
        <f>MIN(R31:R60)</f>
        <v>-3.7</v>
      </c>
      <c r="S236" s="29">
        <f>MIN(S31:S60)</f>
        <v>12</v>
      </c>
      <c r="T236" s="25"/>
      <c r="U236" s="25">
        <f aca="true" t="shared" si="254" ref="U236:AI236">MIN(U31:U60)</f>
        <v>33.9</v>
      </c>
      <c r="V236" s="25">
        <f t="shared" si="254"/>
        <v>37.833333333333336</v>
      </c>
      <c r="W236" s="25">
        <f t="shared" si="254"/>
        <v>61.333333333333336</v>
      </c>
      <c r="X236" s="25">
        <f t="shared" si="254"/>
        <v>63.113333333333344</v>
      </c>
      <c r="Y236" s="25">
        <f t="shared" si="254"/>
        <v>39.6</v>
      </c>
      <c r="Z236" s="25">
        <f t="shared" si="254"/>
        <v>41.82</v>
      </c>
      <c r="AA236" s="25">
        <f t="shared" si="254"/>
        <v>4.466666666666667</v>
      </c>
      <c r="AB236" s="25">
        <f t="shared" si="254"/>
        <v>9.793333333333333</v>
      </c>
      <c r="AC236" s="25">
        <f t="shared" si="254"/>
        <v>38.85166666666667</v>
      </c>
      <c r="AD236" s="25">
        <f t="shared" si="254"/>
        <v>54.18333333333334</v>
      </c>
      <c r="AE236" s="25">
        <f t="shared" si="254"/>
        <v>55.989999999999995</v>
      </c>
      <c r="AF236" s="25">
        <f t="shared" si="254"/>
        <v>17.88333333333333</v>
      </c>
      <c r="AG236" s="25">
        <f t="shared" si="254"/>
        <v>20.59333333333333</v>
      </c>
      <c r="AH236" s="25">
        <f t="shared" si="254"/>
        <v>37.833333333333336</v>
      </c>
      <c r="AI236" s="25">
        <f t="shared" si="254"/>
        <v>38.795</v>
      </c>
      <c r="AJ236" s="25"/>
      <c r="AK236" s="25">
        <f>MIN(AK31:AK60)</f>
        <v>29.416666666666668</v>
      </c>
      <c r="AL236" s="25">
        <f>MIN(AL31:AL60)</f>
        <v>43.26666666666666</v>
      </c>
      <c r="AM236" s="25">
        <f>MIN(AM31:AM60)</f>
        <v>37.775</v>
      </c>
      <c r="AN236" s="25"/>
      <c r="AO236" s="25"/>
      <c r="BA236"/>
      <c r="BB236"/>
      <c r="BC236"/>
      <c r="BD236"/>
      <c r="BH236"/>
      <c r="BJ236"/>
    </row>
    <row r="237" spans="2:62" ht="12.75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O237" s="6"/>
      <c r="Q237" s="6"/>
      <c r="R237" s="6"/>
      <c r="S237" s="15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K237" s="6"/>
      <c r="AL237" s="6"/>
      <c r="AM237" s="6"/>
      <c r="AN237" s="25"/>
      <c r="AO237" s="6"/>
      <c r="BA237"/>
      <c r="BB237"/>
      <c r="BC237"/>
      <c r="BD237"/>
      <c r="BH237"/>
      <c r="BJ237"/>
    </row>
    <row r="238" spans="1:62" ht="12.75">
      <c r="A238" t="s">
        <v>40</v>
      </c>
      <c r="B238" s="17">
        <f>+A21</f>
        <v>1911</v>
      </c>
      <c r="C238" s="17">
        <f>A50</f>
        <v>1940</v>
      </c>
      <c r="D238" s="6"/>
      <c r="E238" s="17">
        <f>+C238-B238+1</f>
        <v>30</v>
      </c>
      <c r="F238" s="6"/>
      <c r="G238" s="6"/>
      <c r="H238" s="6"/>
      <c r="I238" s="6"/>
      <c r="J238" s="6"/>
      <c r="K238" s="6"/>
      <c r="L238" s="6"/>
      <c r="M238" s="6"/>
      <c r="O238" s="6"/>
      <c r="P238" s="6"/>
      <c r="Q238" s="6"/>
      <c r="R238" s="6"/>
      <c r="S238" s="15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K238" s="6"/>
      <c r="AL238" s="6"/>
      <c r="AM238" s="6"/>
      <c r="AN238" s="6"/>
      <c r="BA238"/>
      <c r="BB238"/>
      <c r="BC238"/>
      <c r="BD238"/>
      <c r="BH238"/>
      <c r="BJ238"/>
    </row>
    <row r="239" spans="1:62" ht="12.75">
      <c r="A239" s="6" t="s">
        <v>41</v>
      </c>
      <c r="B239" s="27">
        <f aca="true" t="shared" si="255" ref="B239:M239">AVERAGE(B21:B50)</f>
        <v>7.676666666666666</v>
      </c>
      <c r="C239" s="27">
        <f t="shared" si="255"/>
        <v>11.856666666666667</v>
      </c>
      <c r="D239" s="27">
        <f t="shared" si="255"/>
        <v>24.57</v>
      </c>
      <c r="E239" s="27">
        <f t="shared" si="255"/>
        <v>40.41333333333333</v>
      </c>
      <c r="F239" s="27">
        <f t="shared" si="255"/>
        <v>53.300000000000004</v>
      </c>
      <c r="G239" s="27">
        <f t="shared" si="255"/>
        <v>62.6</v>
      </c>
      <c r="H239" s="27">
        <f t="shared" si="255"/>
        <v>68.03666666666666</v>
      </c>
      <c r="I239" s="27">
        <f t="shared" si="255"/>
        <v>64.69666666666667</v>
      </c>
      <c r="J239" s="27">
        <f t="shared" si="255"/>
        <v>56.51</v>
      </c>
      <c r="K239" s="27">
        <f t="shared" si="255"/>
        <v>44.47333333333333</v>
      </c>
      <c r="L239" s="27">
        <f t="shared" si="255"/>
        <v>29.033333333333328</v>
      </c>
      <c r="M239" s="27">
        <f t="shared" si="255"/>
        <v>14.673333333333337</v>
      </c>
      <c r="N239" s="13">
        <f>AVERAGE(B239:M239)</f>
        <v>39.82</v>
      </c>
      <c r="O239" s="27">
        <f>AVERAGE(O21:O50)</f>
        <v>39.82000000000001</v>
      </c>
      <c r="P239" s="13"/>
      <c r="Q239" s="27"/>
      <c r="R239" s="27"/>
      <c r="S239" s="28"/>
      <c r="T239" s="27"/>
      <c r="U239" s="27">
        <f aca="true" t="shared" si="256" ref="U239:AI239">AVERAGE(U21:U50)</f>
        <v>39.42777777777777</v>
      </c>
      <c r="V239" s="27">
        <f t="shared" si="256"/>
        <v>39.55666666666668</v>
      </c>
      <c r="W239" s="27">
        <f t="shared" si="256"/>
        <v>65.11111111111111</v>
      </c>
      <c r="X239" s="27">
        <f t="shared" si="256"/>
        <v>65.15444444444445</v>
      </c>
      <c r="Y239" s="27">
        <f t="shared" si="256"/>
        <v>43.33888888888889</v>
      </c>
      <c r="Z239" s="27">
        <f t="shared" si="256"/>
        <v>43.38977777777779</v>
      </c>
      <c r="AA239" s="27">
        <f t="shared" si="256"/>
        <v>11.414444444444444</v>
      </c>
      <c r="AB239" s="27">
        <f t="shared" si="256"/>
        <v>11.496222222222217</v>
      </c>
      <c r="AC239" s="27">
        <f t="shared" si="256"/>
        <v>39.88122222222223</v>
      </c>
      <c r="AD239" s="27">
        <f t="shared" si="256"/>
        <v>57.59277777777778</v>
      </c>
      <c r="AE239" s="27">
        <f t="shared" si="256"/>
        <v>57.632555555555555</v>
      </c>
      <c r="AF239" s="27">
        <f t="shared" si="256"/>
        <v>22.00611111111111</v>
      </c>
      <c r="AG239" s="27">
        <f t="shared" si="256"/>
        <v>22.143333333333334</v>
      </c>
      <c r="AH239" s="27">
        <f t="shared" si="256"/>
        <v>39.83500000000001</v>
      </c>
      <c r="AI239" s="27">
        <f t="shared" si="256"/>
        <v>39.89705555555556</v>
      </c>
      <c r="AJ239" s="27"/>
      <c r="AK239" s="27">
        <f>AVERAGE(AK21:AK50)</f>
        <v>33.40277777777778</v>
      </c>
      <c r="AL239" s="27">
        <f>AVERAGE(AL21:AL50)</f>
        <v>46.23722222222223</v>
      </c>
      <c r="AM239" s="27">
        <f>AVERAGE(AM21:AM50)</f>
        <v>39.808333333333344</v>
      </c>
      <c r="BA239"/>
      <c r="BB239"/>
      <c r="BC239"/>
      <c r="BD239"/>
      <c r="BH239"/>
      <c r="BJ239"/>
    </row>
    <row r="240" spans="1:62" ht="12.75">
      <c r="A240" t="s">
        <v>42</v>
      </c>
      <c r="B240" s="18">
        <f aca="true" t="shared" si="257" ref="B240:M240">MEDIAN(B21:B50)</f>
        <v>7.4</v>
      </c>
      <c r="C240" s="18">
        <f t="shared" si="257"/>
        <v>12.2</v>
      </c>
      <c r="D240" s="18">
        <f t="shared" si="257"/>
        <v>25.1</v>
      </c>
      <c r="E240" s="18">
        <f t="shared" si="257"/>
        <v>39.95</v>
      </c>
      <c r="F240" s="18">
        <f t="shared" si="257"/>
        <v>53.75</v>
      </c>
      <c r="G240" s="18">
        <f t="shared" si="257"/>
        <v>62.2</v>
      </c>
      <c r="H240" s="18">
        <f t="shared" si="257"/>
        <v>68.1</v>
      </c>
      <c r="I240" s="18">
        <f t="shared" si="257"/>
        <v>64.69999999999999</v>
      </c>
      <c r="J240" s="18">
        <f t="shared" si="257"/>
        <v>56.45</v>
      </c>
      <c r="K240" s="18">
        <f t="shared" si="257"/>
        <v>44.35</v>
      </c>
      <c r="L240" s="18">
        <f t="shared" si="257"/>
        <v>28.25</v>
      </c>
      <c r="M240" s="18">
        <f t="shared" si="257"/>
        <v>14.45</v>
      </c>
      <c r="N240" s="13"/>
      <c r="O240" s="18">
        <f>MEDIAN(O21:O50)</f>
        <v>39.829166666666666</v>
      </c>
      <c r="P240" s="13"/>
      <c r="Q240" s="18"/>
      <c r="R240" s="18"/>
      <c r="S240" s="19"/>
      <c r="T240" s="18"/>
      <c r="U240" s="18">
        <f aca="true" t="shared" si="258" ref="U240:AI240">MEDIAN(U21:U50)</f>
        <v>39.3</v>
      </c>
      <c r="V240" s="18">
        <f t="shared" si="258"/>
        <v>39.5</v>
      </c>
      <c r="W240" s="18">
        <f t="shared" si="258"/>
        <v>65.68333333333334</v>
      </c>
      <c r="X240" s="18">
        <f t="shared" si="258"/>
        <v>65.28999999999999</v>
      </c>
      <c r="Y240" s="18">
        <f t="shared" si="258"/>
        <v>43.63333333333333</v>
      </c>
      <c r="Z240" s="18">
        <f t="shared" si="258"/>
        <v>43.376666666666665</v>
      </c>
      <c r="AA240" s="18">
        <f t="shared" si="258"/>
        <v>11.433333333333334</v>
      </c>
      <c r="AB240" s="18">
        <f t="shared" si="258"/>
        <v>11.316666666666666</v>
      </c>
      <c r="AC240" s="18">
        <f t="shared" si="258"/>
        <v>39.88333333333333</v>
      </c>
      <c r="AD240" s="18">
        <f t="shared" si="258"/>
        <v>58.025000000000006</v>
      </c>
      <c r="AE240" s="18">
        <f t="shared" si="258"/>
        <v>57.758333333333326</v>
      </c>
      <c r="AF240" s="18">
        <f t="shared" si="258"/>
        <v>21.7</v>
      </c>
      <c r="AG240" s="18">
        <f t="shared" si="258"/>
        <v>21.94333333333333</v>
      </c>
      <c r="AH240" s="18">
        <f t="shared" si="258"/>
        <v>39.962500000000006</v>
      </c>
      <c r="AI240" s="18">
        <f t="shared" si="258"/>
        <v>39.76583333333333</v>
      </c>
      <c r="AJ240" s="18"/>
      <c r="AK240" s="18">
        <f>MEDIAN(AK21:AK50)</f>
        <v>33.15833333333333</v>
      </c>
      <c r="AL240" s="18">
        <f>MEDIAN(AL21:AL50)</f>
        <v>46.325</v>
      </c>
      <c r="AM240" s="18">
        <f>MEDIAN(AM21:AM50)</f>
        <v>39.891666666666666</v>
      </c>
      <c r="AO240" s="26"/>
      <c r="BA240"/>
      <c r="BB240"/>
      <c r="BC240"/>
      <c r="BD240"/>
      <c r="BH240"/>
      <c r="BJ240"/>
    </row>
    <row r="241" spans="1:62" ht="12.75">
      <c r="A241" t="s">
        <v>43</v>
      </c>
      <c r="B241" s="18">
        <f aca="true" t="shared" si="259" ref="B241:M241">MODE(B21:B50)</f>
        <v>6.8</v>
      </c>
      <c r="C241" s="18">
        <f t="shared" si="259"/>
        <v>15.6</v>
      </c>
      <c r="D241" s="18">
        <f t="shared" si="259"/>
        <v>23.2</v>
      </c>
      <c r="E241" s="18">
        <f t="shared" si="259"/>
        <v>39.2</v>
      </c>
      <c r="F241" s="18">
        <f t="shared" si="259"/>
        <v>53.8</v>
      </c>
      <c r="G241" s="18">
        <f t="shared" si="259"/>
        <v>57.7</v>
      </c>
      <c r="H241" s="18">
        <f t="shared" si="259"/>
        <v>66.4</v>
      </c>
      <c r="I241" s="18">
        <f t="shared" si="259"/>
        <v>66.7</v>
      </c>
      <c r="J241" s="18">
        <f t="shared" si="259"/>
        <v>56.8</v>
      </c>
      <c r="K241" s="18">
        <f t="shared" si="259"/>
        <v>46.1</v>
      </c>
      <c r="L241" s="18">
        <f t="shared" si="259"/>
        <v>28</v>
      </c>
      <c r="M241" s="18">
        <f t="shared" si="259"/>
        <v>25.3</v>
      </c>
      <c r="N241" s="13"/>
      <c r="O241" s="18" t="e">
        <f>MODE(O21:O50)</f>
        <v>#N/A</v>
      </c>
      <c r="P241" s="13"/>
      <c r="Q241" s="18"/>
      <c r="R241" s="18"/>
      <c r="S241" s="19"/>
      <c r="T241" s="18"/>
      <c r="U241" s="18">
        <f aca="true" t="shared" si="260" ref="U241:AI241">MODE(U21:U50)</f>
        <v>38.46666666666667</v>
      </c>
      <c r="V241" s="18">
        <f t="shared" si="260"/>
        <v>39.32666666666667</v>
      </c>
      <c r="W241" s="18">
        <f t="shared" si="260"/>
        <v>65.63333333333334</v>
      </c>
      <c r="X241" s="18">
        <f t="shared" si="260"/>
        <v>63.79333333333334</v>
      </c>
      <c r="Y241" s="18">
        <f t="shared" si="260"/>
        <v>40.63333333333333</v>
      </c>
      <c r="Z241" s="18" t="e">
        <f t="shared" si="260"/>
        <v>#N/A</v>
      </c>
      <c r="AA241" s="18" t="e">
        <f t="shared" si="260"/>
        <v>#N/A</v>
      </c>
      <c r="AB241" s="18" t="e">
        <f t="shared" si="260"/>
        <v>#N/A</v>
      </c>
      <c r="AC241" s="18" t="e">
        <f t="shared" si="260"/>
        <v>#N/A</v>
      </c>
      <c r="AD241" s="18" t="e">
        <f t="shared" si="260"/>
        <v>#N/A</v>
      </c>
      <c r="AE241" s="18" t="e">
        <f t="shared" si="260"/>
        <v>#N/A</v>
      </c>
      <c r="AF241" s="18" t="e">
        <f t="shared" si="260"/>
        <v>#N/A</v>
      </c>
      <c r="AG241" s="18" t="e">
        <f t="shared" si="260"/>
        <v>#N/A</v>
      </c>
      <c r="AH241" s="18" t="e">
        <f t="shared" si="260"/>
        <v>#N/A</v>
      </c>
      <c r="AI241" s="18" t="e">
        <f t="shared" si="260"/>
        <v>#N/A</v>
      </c>
      <c r="AJ241" s="18"/>
      <c r="AK241" s="18" t="e">
        <f>MODE(AK21:AK50)</f>
        <v>#N/A</v>
      </c>
      <c r="AL241" s="18" t="e">
        <f>MODE(AL21:AL50)</f>
        <v>#N/A</v>
      </c>
      <c r="AM241" s="18" t="e">
        <f>MODE(AM21:AM50)</f>
        <v>#N/A</v>
      </c>
      <c r="AN241" s="26"/>
      <c r="AO241" s="20"/>
      <c r="BA241"/>
      <c r="BB241"/>
      <c r="BC241"/>
      <c r="BD241"/>
      <c r="BH241"/>
      <c r="BJ241"/>
    </row>
    <row r="242" spans="1:62" ht="12.75">
      <c r="A242" s="6" t="s">
        <v>44</v>
      </c>
      <c r="B242" s="13">
        <f aca="true" t="shared" si="261" ref="B242:M242">STDEVP(B21:B50)</f>
        <v>6.8209815194654295</v>
      </c>
      <c r="C242" s="13">
        <f t="shared" si="261"/>
        <v>6.553608844666334</v>
      </c>
      <c r="D242" s="13">
        <f t="shared" si="261"/>
        <v>4.322510844405128</v>
      </c>
      <c r="E242" s="13">
        <f t="shared" si="261"/>
        <v>3.5495289202309017</v>
      </c>
      <c r="F242" s="13">
        <f t="shared" si="261"/>
        <v>3.2783125740742496</v>
      </c>
      <c r="G242" s="13">
        <f t="shared" si="261"/>
        <v>3.3544000953970876</v>
      </c>
      <c r="H242" s="13">
        <f t="shared" si="261"/>
        <v>2.7187599297392095</v>
      </c>
      <c r="I242" s="13">
        <f t="shared" si="261"/>
        <v>2.498063694588716</v>
      </c>
      <c r="J242" s="13">
        <f t="shared" si="261"/>
        <v>2.776010326589823</v>
      </c>
      <c r="K242" s="13">
        <f t="shared" si="261"/>
        <v>3.987976373495153</v>
      </c>
      <c r="L242" s="13">
        <f t="shared" si="261"/>
        <v>4.142167977708759</v>
      </c>
      <c r="M242" s="13">
        <f t="shared" si="261"/>
        <v>6.308614921060101</v>
      </c>
      <c r="N242" s="13"/>
      <c r="O242" s="13">
        <f>STDEVP(O21:O50)</f>
        <v>1.7379047623396868</v>
      </c>
      <c r="P242" s="13"/>
      <c r="Q242" s="13"/>
      <c r="R242" s="13"/>
      <c r="S242" s="15"/>
      <c r="T242" s="13"/>
      <c r="U242" s="13">
        <f aca="true" t="shared" si="262" ref="U242:AI242">STDEVP(U21:U50)</f>
        <v>2.1178445250062072</v>
      </c>
      <c r="V242" s="13">
        <f t="shared" si="262"/>
        <v>0.6395895674687119</v>
      </c>
      <c r="W242" s="13">
        <f t="shared" si="262"/>
        <v>2.008248422978356</v>
      </c>
      <c r="X242" s="13">
        <f t="shared" si="262"/>
        <v>1.2087031107251</v>
      </c>
      <c r="Y242" s="13">
        <f t="shared" si="262"/>
        <v>2.256481747442955</v>
      </c>
      <c r="Z242" s="13">
        <f t="shared" si="262"/>
        <v>0.8321658191834624</v>
      </c>
      <c r="AA242" s="13">
        <f t="shared" si="262"/>
        <v>4.096273675511852</v>
      </c>
      <c r="AB242" s="13">
        <f t="shared" si="262"/>
        <v>1.6019660914091833</v>
      </c>
      <c r="AC242" s="13">
        <f t="shared" si="262"/>
        <v>0.8061020674888978</v>
      </c>
      <c r="AD242" s="13">
        <f t="shared" si="262"/>
        <v>1.6139764749612662</v>
      </c>
      <c r="AE242" s="13">
        <f t="shared" si="262"/>
        <v>0.8819938201401586</v>
      </c>
      <c r="AF242" s="13">
        <f t="shared" si="262"/>
        <v>2.692081953974219</v>
      </c>
      <c r="AG242" s="13">
        <f t="shared" si="262"/>
        <v>0.9419078353906868</v>
      </c>
      <c r="AH242" s="13">
        <f t="shared" si="262"/>
        <v>1.8289105743280312</v>
      </c>
      <c r="AI242" s="13">
        <f t="shared" si="262"/>
        <v>0.7953729248007957</v>
      </c>
      <c r="AJ242" s="13"/>
      <c r="AK242" s="13">
        <f>STDEVP(AK21:AK50)</f>
        <v>2.5971532967681332</v>
      </c>
      <c r="AL242" s="13">
        <f>STDEVP(AL21:AL50)</f>
        <v>1.9160660089405293</v>
      </c>
      <c r="AM242" s="13">
        <f>STDEVP(AM21:AM50)</f>
        <v>1.7125922521786163</v>
      </c>
      <c r="AN242" s="20"/>
      <c r="AO242" s="6"/>
      <c r="BA242"/>
      <c r="BB242"/>
      <c r="BC242"/>
      <c r="BD242"/>
      <c r="BH242"/>
      <c r="BJ242"/>
    </row>
    <row r="243" spans="1:62" ht="12.75">
      <c r="A243" s="21" t="s">
        <v>27</v>
      </c>
      <c r="B243" s="25">
        <f aca="true" t="shared" si="263" ref="B243:M243">MAX(B21:B50)</f>
        <v>19.1</v>
      </c>
      <c r="C243" s="25">
        <f t="shared" si="263"/>
        <v>25.4</v>
      </c>
      <c r="D243" s="25">
        <f t="shared" si="263"/>
        <v>32.3</v>
      </c>
      <c r="E243" s="25">
        <f t="shared" si="263"/>
        <v>50.5</v>
      </c>
      <c r="F243" s="25">
        <f t="shared" si="263"/>
        <v>60.4</v>
      </c>
      <c r="G243" s="25">
        <f t="shared" si="263"/>
        <v>70.1</v>
      </c>
      <c r="H243" s="25">
        <f t="shared" si="263"/>
        <v>73.5</v>
      </c>
      <c r="I243" s="25">
        <f t="shared" si="263"/>
        <v>70.9</v>
      </c>
      <c r="J243" s="25">
        <f t="shared" si="263"/>
        <v>62</v>
      </c>
      <c r="K243" s="25">
        <f t="shared" si="263"/>
        <v>51.1</v>
      </c>
      <c r="L243" s="25">
        <f t="shared" si="263"/>
        <v>36</v>
      </c>
      <c r="M243" s="25">
        <f t="shared" si="263"/>
        <v>25.3</v>
      </c>
      <c r="N243" s="13"/>
      <c r="O243" s="25">
        <f>MAX(O21:O50)</f>
        <v>45.14166666666666</v>
      </c>
      <c r="P243" s="13"/>
      <c r="Q243" s="25">
        <f>MAX(Q21:Q50)</f>
        <v>73.5</v>
      </c>
      <c r="R243" s="25">
        <f>MAX(R21:R50)</f>
        <v>19.1</v>
      </c>
      <c r="S243" s="29">
        <f>MAX(S21:S50)</f>
        <v>12</v>
      </c>
      <c r="T243" s="25"/>
      <c r="U243" s="25">
        <f aca="true" t="shared" si="264" ref="U243:AI243">MAX(U21:U50)</f>
        <v>43.43333333333334</v>
      </c>
      <c r="V243" s="25">
        <f t="shared" si="264"/>
        <v>41.00000000000001</v>
      </c>
      <c r="W243" s="25">
        <f t="shared" si="264"/>
        <v>68.83333333333333</v>
      </c>
      <c r="X243" s="25">
        <f t="shared" si="264"/>
        <v>66.96666666666667</v>
      </c>
      <c r="Y243" s="25">
        <f t="shared" si="264"/>
        <v>49.26666666666667</v>
      </c>
      <c r="Z243" s="25">
        <f t="shared" si="264"/>
        <v>45.21333333333333</v>
      </c>
      <c r="AA243" s="25">
        <f t="shared" si="264"/>
        <v>20.7</v>
      </c>
      <c r="AB243" s="25">
        <f t="shared" si="264"/>
        <v>14.946666666666667</v>
      </c>
      <c r="AC243" s="25">
        <f t="shared" si="264"/>
        <v>41.44833333333334</v>
      </c>
      <c r="AD243" s="25">
        <f t="shared" si="264"/>
        <v>61.28333333333333</v>
      </c>
      <c r="AE243" s="25">
        <f t="shared" si="264"/>
        <v>59.09666666666666</v>
      </c>
      <c r="AF243" s="25">
        <f t="shared" si="264"/>
        <v>27.566666666666663</v>
      </c>
      <c r="AG243" s="25">
        <f t="shared" si="264"/>
        <v>23.86333333333333</v>
      </c>
      <c r="AH243" s="25">
        <f t="shared" si="264"/>
        <v>44.06666666666666</v>
      </c>
      <c r="AI243" s="25">
        <f t="shared" si="264"/>
        <v>41.336666666666666</v>
      </c>
      <c r="AJ243" s="25"/>
      <c r="AK243" s="25">
        <f>MAX(AK21:AK50)</f>
        <v>39.05</v>
      </c>
      <c r="AL243" s="25">
        <f>MAX(AL21:AL50)</f>
        <v>51.23333333333334</v>
      </c>
      <c r="AM243" s="25">
        <f>MAX(AM21:AM50)</f>
        <v>43.375</v>
      </c>
      <c r="AN243" s="6"/>
      <c r="AO243" s="6"/>
      <c r="BA243"/>
      <c r="BB243"/>
      <c r="BC243"/>
      <c r="BD243"/>
      <c r="BH243"/>
      <c r="BJ243"/>
    </row>
    <row r="244" spans="1:62" ht="12.75">
      <c r="A244" s="21" t="s">
        <v>28</v>
      </c>
      <c r="B244" s="25">
        <f aca="true" t="shared" si="265" ref="B244:M244">MIN(B21:B50)</f>
        <v>-8.9</v>
      </c>
      <c r="C244" s="25">
        <f t="shared" si="265"/>
        <v>-3.4</v>
      </c>
      <c r="D244" s="25">
        <f t="shared" si="265"/>
        <v>16</v>
      </c>
      <c r="E244" s="25">
        <f t="shared" si="265"/>
        <v>34</v>
      </c>
      <c r="F244" s="25">
        <f t="shared" si="265"/>
        <v>46.5</v>
      </c>
      <c r="G244" s="25">
        <f t="shared" si="265"/>
        <v>57.6</v>
      </c>
      <c r="H244" s="25">
        <f t="shared" si="265"/>
        <v>62.7</v>
      </c>
      <c r="I244" s="25">
        <f t="shared" si="265"/>
        <v>60.1</v>
      </c>
      <c r="J244" s="25">
        <f t="shared" si="265"/>
        <v>49.9</v>
      </c>
      <c r="K244" s="25">
        <f t="shared" si="265"/>
        <v>34.7</v>
      </c>
      <c r="L244" s="25">
        <f t="shared" si="265"/>
        <v>20.7</v>
      </c>
      <c r="M244" s="25">
        <f t="shared" si="265"/>
        <v>4</v>
      </c>
      <c r="N244" s="13"/>
      <c r="O244" s="25">
        <f>MIN(O21:O50)</f>
        <v>35.67499999999999</v>
      </c>
      <c r="P244" s="13"/>
      <c r="Q244" s="25">
        <f>MIN(Q21:Q50)</f>
        <v>62.7</v>
      </c>
      <c r="R244" s="25">
        <f>MIN(R21:R50)</f>
        <v>-8.9</v>
      </c>
      <c r="S244" s="29">
        <f>MIN(S21:S50)</f>
        <v>12</v>
      </c>
      <c r="T244" s="25"/>
      <c r="U244" s="25">
        <f aca="true" t="shared" si="266" ref="U244:AI244">MIN(U21:U50)</f>
        <v>35.833333333333336</v>
      </c>
      <c r="V244" s="25">
        <f t="shared" si="266"/>
        <v>38.5</v>
      </c>
      <c r="W244" s="25">
        <f t="shared" si="266"/>
        <v>60.13333333333333</v>
      </c>
      <c r="X244" s="25">
        <f t="shared" si="266"/>
        <v>63.113333333333344</v>
      </c>
      <c r="Y244" s="25">
        <f t="shared" si="266"/>
        <v>39.03333333333334</v>
      </c>
      <c r="Z244" s="25">
        <f t="shared" si="266"/>
        <v>41.82</v>
      </c>
      <c r="AA244" s="25">
        <f t="shared" si="266"/>
        <v>4.166666666666666</v>
      </c>
      <c r="AB244" s="25">
        <f t="shared" si="266"/>
        <v>8.573333333333334</v>
      </c>
      <c r="AC244" s="25">
        <f t="shared" si="266"/>
        <v>38.57833333333333</v>
      </c>
      <c r="AD244" s="25">
        <f t="shared" si="266"/>
        <v>54.18333333333334</v>
      </c>
      <c r="AE244" s="25">
        <f t="shared" si="266"/>
        <v>55.989999999999995</v>
      </c>
      <c r="AF244" s="25">
        <f t="shared" si="266"/>
        <v>16.7</v>
      </c>
      <c r="AG244" s="25">
        <f t="shared" si="266"/>
        <v>20.516666666666666</v>
      </c>
      <c r="AH244" s="25">
        <f t="shared" si="266"/>
        <v>36.21666666666666</v>
      </c>
      <c r="AI244" s="25">
        <f t="shared" si="266"/>
        <v>38.48833333333333</v>
      </c>
      <c r="AJ244" s="25"/>
      <c r="AK244" s="25">
        <f>MIN(AK21:AK50)</f>
        <v>28.516666666666666</v>
      </c>
      <c r="AL244" s="25">
        <f>MIN(AL21:AL50)</f>
        <v>42.833333333333336</v>
      </c>
      <c r="AM244" s="25">
        <f>MIN(AM21:AM50)</f>
        <v>36.825</v>
      </c>
      <c r="AN244" s="6"/>
      <c r="AO244" s="25"/>
      <c r="BA244"/>
      <c r="BB244"/>
      <c r="BC244"/>
      <c r="BD244"/>
      <c r="BH244"/>
      <c r="BJ244"/>
    </row>
    <row r="245" spans="2:62" ht="12.75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O245" s="6"/>
      <c r="Q245" s="6"/>
      <c r="R245" s="6"/>
      <c r="S245" s="15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K245" s="6"/>
      <c r="AL245" s="6"/>
      <c r="AM245" s="6"/>
      <c r="AN245" s="25"/>
      <c r="AO245" s="25"/>
      <c r="BA245"/>
      <c r="BB245"/>
      <c r="BC245"/>
      <c r="BD245"/>
      <c r="BH245"/>
      <c r="BJ245"/>
    </row>
    <row r="246" spans="1:62" ht="12.75">
      <c r="A246" t="s">
        <v>40</v>
      </c>
      <c r="B246" s="17">
        <f>+A11</f>
        <v>1901</v>
      </c>
      <c r="C246" s="17">
        <f>A40</f>
        <v>1930</v>
      </c>
      <c r="D246" s="6"/>
      <c r="E246" s="17">
        <f>+C246-B246+1</f>
        <v>30</v>
      </c>
      <c r="F246" s="6"/>
      <c r="G246" s="6"/>
      <c r="H246" s="6"/>
      <c r="I246" s="6"/>
      <c r="J246" s="6"/>
      <c r="K246" s="6"/>
      <c r="L246" s="6"/>
      <c r="M246" s="6"/>
      <c r="O246" s="6"/>
      <c r="P246" s="6"/>
      <c r="Q246" s="6"/>
      <c r="R246" s="6"/>
      <c r="S246" s="15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K246" s="6"/>
      <c r="AL246" s="6"/>
      <c r="AM246" s="6"/>
      <c r="AN246" s="25"/>
      <c r="AO246" s="6"/>
      <c r="BA246"/>
      <c r="BB246"/>
      <c r="BC246"/>
      <c r="BD246"/>
      <c r="BH246"/>
      <c r="BJ246"/>
    </row>
    <row r="247" spans="1:62" ht="12.75">
      <c r="A247" s="6" t="s">
        <v>41</v>
      </c>
      <c r="B247" s="27">
        <f aca="true" t="shared" si="267" ref="B247:M247">AVERAGE(B11:B40)</f>
        <v>7.213333333333334</v>
      </c>
      <c r="C247" s="27">
        <f t="shared" si="267"/>
        <v>11.240000000000004</v>
      </c>
      <c r="D247" s="27">
        <f t="shared" si="267"/>
        <v>25.683333333333334</v>
      </c>
      <c r="E247" s="27">
        <f t="shared" si="267"/>
        <v>40.81666666666667</v>
      </c>
      <c r="F247" s="27">
        <f t="shared" si="267"/>
        <v>52.51999999999999</v>
      </c>
      <c r="G247" s="27">
        <f t="shared" si="267"/>
        <v>62.196666666666665</v>
      </c>
      <c r="H247" s="27">
        <f t="shared" si="267"/>
        <v>67.14999999999999</v>
      </c>
      <c r="I247" s="27">
        <f t="shared" si="267"/>
        <v>64.17333333333335</v>
      </c>
      <c r="J247" s="27">
        <f t="shared" si="267"/>
        <v>56.21666666666666</v>
      </c>
      <c r="K247" s="27">
        <f t="shared" si="267"/>
        <v>44.43666666666666</v>
      </c>
      <c r="L247" s="27">
        <f t="shared" si="267"/>
        <v>29.513333333333332</v>
      </c>
      <c r="M247" s="27">
        <f t="shared" si="267"/>
        <v>13.976666666666668</v>
      </c>
      <c r="N247" s="13">
        <f>AVERAGE(B247:M247)</f>
        <v>39.594722222222224</v>
      </c>
      <c r="O247" s="27">
        <f>AVERAGE(O11:O40)</f>
        <v>39.59472222222222</v>
      </c>
      <c r="P247" s="13"/>
      <c r="Q247" s="27"/>
      <c r="R247" s="27"/>
      <c r="S247" s="28"/>
      <c r="T247" s="27"/>
      <c r="U247" s="27">
        <f aca="true" t="shared" si="268" ref="U247:AI247">AVERAGE(U11:U40)</f>
        <v>39.67333333333333</v>
      </c>
      <c r="V247" s="27">
        <f t="shared" si="268"/>
        <v>39.61866666666668</v>
      </c>
      <c r="W247" s="27">
        <f t="shared" si="268"/>
        <v>64.50666666666666</v>
      </c>
      <c r="X247" s="27">
        <f t="shared" si="268"/>
        <v>64.55399999999999</v>
      </c>
      <c r="Y247" s="27">
        <f t="shared" si="268"/>
        <v>43.388888888888886</v>
      </c>
      <c r="Z247" s="27">
        <f t="shared" si="268"/>
        <v>43.50377777777778</v>
      </c>
      <c r="AA247" s="27">
        <f t="shared" si="268"/>
        <v>11.107777777777777</v>
      </c>
      <c r="AB247" s="27">
        <f t="shared" si="268"/>
        <v>11.088666666666665</v>
      </c>
      <c r="AC247" s="27">
        <f t="shared" si="268"/>
        <v>39.67561111111112</v>
      </c>
      <c r="AD247" s="27">
        <f t="shared" si="268"/>
        <v>57.17888888888889</v>
      </c>
      <c r="AE247" s="27">
        <f t="shared" si="268"/>
        <v>57.22988888888889</v>
      </c>
      <c r="AF247" s="27">
        <f t="shared" si="268"/>
        <v>22.17722222222222</v>
      </c>
      <c r="AG247" s="27">
        <f t="shared" si="268"/>
        <v>22.15533333333333</v>
      </c>
      <c r="AH247" s="27">
        <f t="shared" si="268"/>
        <v>39.68416666666666</v>
      </c>
      <c r="AI247" s="27">
        <f t="shared" si="268"/>
        <v>39.698388888888886</v>
      </c>
      <c r="AJ247" s="27"/>
      <c r="AK247" s="27">
        <f>AVERAGE(AK11:AK40)</f>
        <v>33.278333333333336</v>
      </c>
      <c r="AL247" s="27">
        <f>AVERAGE(AL11:AL40)</f>
        <v>45.911111111111126</v>
      </c>
      <c r="AM247" s="27">
        <f>AVERAGE(AM11:AM40)</f>
        <v>39.67722222222221</v>
      </c>
      <c r="AN247" s="6"/>
      <c r="BA247"/>
      <c r="BB247"/>
      <c r="BC247"/>
      <c r="BD247"/>
      <c r="BH247"/>
      <c r="BJ247"/>
    </row>
    <row r="248" spans="1:62" ht="12.75">
      <c r="A248" t="s">
        <v>42</v>
      </c>
      <c r="B248" s="18">
        <f aca="true" t="shared" si="269" ref="B248:M248">MEDIAN(B11:B40)</f>
        <v>8.1</v>
      </c>
      <c r="C248" s="18">
        <f t="shared" si="269"/>
        <v>10.95</v>
      </c>
      <c r="D248" s="18">
        <f t="shared" si="269"/>
        <v>25.65</v>
      </c>
      <c r="E248" s="18">
        <f t="shared" si="269"/>
        <v>40.7</v>
      </c>
      <c r="F248" s="18">
        <f t="shared" si="269"/>
        <v>53.150000000000006</v>
      </c>
      <c r="G248" s="18">
        <f t="shared" si="269"/>
        <v>62.2</v>
      </c>
      <c r="H248" s="18">
        <f t="shared" si="269"/>
        <v>66.5</v>
      </c>
      <c r="I248" s="18">
        <f t="shared" si="269"/>
        <v>63.95</v>
      </c>
      <c r="J248" s="18">
        <f t="shared" si="269"/>
        <v>56</v>
      </c>
      <c r="K248" s="18">
        <f t="shared" si="269"/>
        <v>44.400000000000006</v>
      </c>
      <c r="L248" s="18">
        <f t="shared" si="269"/>
        <v>30.15</v>
      </c>
      <c r="M248" s="18">
        <f t="shared" si="269"/>
        <v>13.6</v>
      </c>
      <c r="N248" s="13"/>
      <c r="O248" s="18">
        <f>MEDIAN(O11:O40)</f>
        <v>39.87916666666667</v>
      </c>
      <c r="P248" s="13"/>
      <c r="Q248" s="18"/>
      <c r="R248" s="18"/>
      <c r="S248" s="19"/>
      <c r="T248" s="18"/>
      <c r="U248" s="18">
        <f aca="true" t="shared" si="270" ref="U248:AI248">MEDIAN(U11:U40)</f>
        <v>39.983333333333334</v>
      </c>
      <c r="V248" s="18">
        <f t="shared" si="270"/>
        <v>39.60666666666667</v>
      </c>
      <c r="W248" s="18">
        <f t="shared" si="270"/>
        <v>64.48333333333333</v>
      </c>
      <c r="X248" s="18">
        <f t="shared" si="270"/>
        <v>64.5</v>
      </c>
      <c r="Y248" s="18">
        <f t="shared" si="270"/>
        <v>43.63333333333333</v>
      </c>
      <c r="Z248" s="18">
        <f t="shared" si="270"/>
        <v>43.49333333333334</v>
      </c>
      <c r="AA248" s="18">
        <f t="shared" si="270"/>
        <v>11</v>
      </c>
      <c r="AB248" s="18">
        <f t="shared" si="270"/>
        <v>11.126666666666669</v>
      </c>
      <c r="AC248" s="18">
        <f t="shared" si="270"/>
        <v>39.71666666666667</v>
      </c>
      <c r="AD248" s="18">
        <f t="shared" si="270"/>
        <v>56.96666666666667</v>
      </c>
      <c r="AE248" s="18">
        <f t="shared" si="270"/>
        <v>57.24833333333333</v>
      </c>
      <c r="AF248" s="18">
        <f t="shared" si="270"/>
        <v>21.94166666666667</v>
      </c>
      <c r="AG248" s="18">
        <f t="shared" si="270"/>
        <v>22.011666666666667</v>
      </c>
      <c r="AH248" s="18">
        <f t="shared" si="270"/>
        <v>39.87916666666666</v>
      </c>
      <c r="AI248" s="18">
        <f t="shared" si="270"/>
        <v>39.63000000000001</v>
      </c>
      <c r="AJ248" s="18"/>
      <c r="AK248" s="18">
        <f>MEDIAN(AK11:AK40)</f>
        <v>33.266666666666666</v>
      </c>
      <c r="AL248" s="18">
        <f>MEDIAN(AL11:AL40)</f>
        <v>46.16666666666667</v>
      </c>
      <c r="AM248" s="18">
        <f>MEDIAN(AM11:AM40)</f>
        <v>39.891666666666666</v>
      </c>
      <c r="BA248"/>
      <c r="BB248"/>
      <c r="BC248"/>
      <c r="BD248"/>
      <c r="BH248"/>
      <c r="BJ248"/>
    </row>
    <row r="249" spans="1:62" ht="12.75">
      <c r="A249" t="s">
        <v>43</v>
      </c>
      <c r="B249" s="18">
        <f aca="true" t="shared" si="271" ref="B249:M249">MODE(B11:B40)</f>
        <v>6.8</v>
      </c>
      <c r="C249" s="18">
        <f t="shared" si="271"/>
        <v>7.7</v>
      </c>
      <c r="D249" s="18">
        <f t="shared" si="271"/>
        <v>24.9</v>
      </c>
      <c r="E249" s="18">
        <f t="shared" si="271"/>
        <v>43.4</v>
      </c>
      <c r="F249" s="18">
        <f t="shared" si="271"/>
        <v>53.8</v>
      </c>
      <c r="G249" s="18">
        <f t="shared" si="271"/>
        <v>58.9</v>
      </c>
      <c r="H249" s="18">
        <f t="shared" si="271"/>
        <v>68.1</v>
      </c>
      <c r="I249" s="18">
        <f t="shared" si="271"/>
        <v>66.8</v>
      </c>
      <c r="J249" s="18">
        <f t="shared" si="271"/>
        <v>55.9</v>
      </c>
      <c r="K249" s="18">
        <f t="shared" si="271"/>
        <v>46.7</v>
      </c>
      <c r="L249" s="18">
        <f t="shared" si="271"/>
        <v>30.2</v>
      </c>
      <c r="M249" s="18">
        <f t="shared" si="271"/>
        <v>13.6</v>
      </c>
      <c r="N249" s="13"/>
      <c r="O249" s="18" t="e">
        <f>MODE(O11:O40)</f>
        <v>#N/A</v>
      </c>
      <c r="P249" s="13"/>
      <c r="Q249" s="18"/>
      <c r="R249" s="18"/>
      <c r="S249" s="19"/>
      <c r="T249" s="18"/>
      <c r="U249" s="18" t="e">
        <f aca="true" t="shared" si="272" ref="U249:AI249">MODE(U11:U40)</f>
        <v>#N/A</v>
      </c>
      <c r="V249" s="18" t="e">
        <f t="shared" si="272"/>
        <v>#N/A</v>
      </c>
      <c r="W249" s="18">
        <f t="shared" si="272"/>
        <v>65.63333333333334</v>
      </c>
      <c r="X249" s="18">
        <f t="shared" si="272"/>
        <v>65.61333333333333</v>
      </c>
      <c r="Y249" s="18" t="e">
        <f t="shared" si="272"/>
        <v>#N/A</v>
      </c>
      <c r="Z249" s="18">
        <f t="shared" si="272"/>
        <v>43.62</v>
      </c>
      <c r="AA249" s="18">
        <f t="shared" si="272"/>
        <v>11</v>
      </c>
      <c r="AB249" s="18" t="e">
        <f t="shared" si="272"/>
        <v>#N/A</v>
      </c>
      <c r="AC249" s="18" t="e">
        <f t="shared" si="272"/>
        <v>#N/A</v>
      </c>
      <c r="AD249" s="18">
        <f t="shared" si="272"/>
        <v>58.96666666666666</v>
      </c>
      <c r="AE249" s="18" t="e">
        <f t="shared" si="272"/>
        <v>#N/A</v>
      </c>
      <c r="AF249" s="18">
        <f t="shared" si="272"/>
        <v>24.283333333333335</v>
      </c>
      <c r="AG249" s="18" t="e">
        <f t="shared" si="272"/>
        <v>#N/A</v>
      </c>
      <c r="AH249" s="18" t="e">
        <f t="shared" si="272"/>
        <v>#N/A</v>
      </c>
      <c r="AI249" s="18" t="e">
        <f t="shared" si="272"/>
        <v>#N/A</v>
      </c>
      <c r="AJ249" s="18"/>
      <c r="AK249" s="18" t="e">
        <f>MODE(AK11:AK40)</f>
        <v>#N/A</v>
      </c>
      <c r="AL249" s="18" t="e">
        <f>MODE(AL11:AL40)</f>
        <v>#N/A</v>
      </c>
      <c r="AM249" s="18" t="e">
        <f>MODE(AM11:AM40)</f>
        <v>#N/A</v>
      </c>
      <c r="AO249" s="26"/>
      <c r="BA249"/>
      <c r="BB249"/>
      <c r="BC249"/>
      <c r="BD249"/>
      <c r="BH249"/>
      <c r="BJ249"/>
    </row>
    <row r="250" spans="1:62" ht="12.75">
      <c r="A250" s="6" t="s">
        <v>44</v>
      </c>
      <c r="B250" s="13">
        <f aca="true" t="shared" si="273" ref="B250:M250">STDEVP(B11:B40)</f>
        <v>6.051321251502756</v>
      </c>
      <c r="C250" s="13">
        <f t="shared" si="273"/>
        <v>5.538688172001252</v>
      </c>
      <c r="D250" s="13">
        <f t="shared" si="273"/>
        <v>4.990863875344835</v>
      </c>
      <c r="E250" s="13">
        <f t="shared" si="273"/>
        <v>4.1028513120619765</v>
      </c>
      <c r="F250" s="13">
        <f t="shared" si="273"/>
        <v>3.2477068833255265</v>
      </c>
      <c r="G250" s="13">
        <f t="shared" si="273"/>
        <v>2.9709126917871913</v>
      </c>
      <c r="H250" s="13">
        <f t="shared" si="273"/>
        <v>2.4306034915907877</v>
      </c>
      <c r="I250" s="13">
        <f t="shared" si="273"/>
        <v>2.286472294945984</v>
      </c>
      <c r="J250" s="13">
        <f t="shared" si="273"/>
        <v>2.68428554533397</v>
      </c>
      <c r="K250" s="13">
        <f t="shared" si="273"/>
        <v>3.639366550498711</v>
      </c>
      <c r="L250" s="13">
        <f t="shared" si="273"/>
        <v>3.984614856614814</v>
      </c>
      <c r="M250" s="13">
        <f t="shared" si="273"/>
        <v>5.874957210246063</v>
      </c>
      <c r="N250" s="13"/>
      <c r="O250" s="13">
        <f>STDEVP(O11:O40)</f>
        <v>1.5102987246416923</v>
      </c>
      <c r="P250" s="13"/>
      <c r="Q250" s="13"/>
      <c r="R250" s="13"/>
      <c r="S250" s="15"/>
      <c r="T250" s="13"/>
      <c r="U250" s="13">
        <f aca="true" t="shared" si="274" ref="U250:AI250">STDEVP(U11:U40)</f>
        <v>2.5247134050774513</v>
      </c>
      <c r="V250" s="13">
        <f t="shared" si="274"/>
        <v>0.8563927793907364</v>
      </c>
      <c r="W250" s="13">
        <f t="shared" si="274"/>
        <v>1.8740014625078272</v>
      </c>
      <c r="X250" s="13">
        <f t="shared" si="274"/>
        <v>0.8122676989852605</v>
      </c>
      <c r="Y250" s="13">
        <f t="shared" si="274"/>
        <v>1.943923739803813</v>
      </c>
      <c r="Z250" s="13">
        <f t="shared" si="274"/>
        <v>0.790507916109699</v>
      </c>
      <c r="AA250" s="13">
        <f t="shared" si="274"/>
        <v>4.130058589247534</v>
      </c>
      <c r="AB250" s="13">
        <f t="shared" si="274"/>
        <v>1.3160458733421083</v>
      </c>
      <c r="AC250" s="13">
        <f t="shared" si="274"/>
        <v>0.6745505339405684</v>
      </c>
      <c r="AD250" s="13">
        <f t="shared" si="274"/>
        <v>1.6702901352167734</v>
      </c>
      <c r="AE250" s="13">
        <f t="shared" si="274"/>
        <v>0.6761133388076143</v>
      </c>
      <c r="AF250" s="13">
        <f t="shared" si="274"/>
        <v>2.6711818834218484</v>
      </c>
      <c r="AG250" s="13">
        <f t="shared" si="274"/>
        <v>0.8015991424553693</v>
      </c>
      <c r="AH250" s="13">
        <f t="shared" si="274"/>
        <v>1.9130670909417797</v>
      </c>
      <c r="AI250" s="13">
        <f t="shared" si="274"/>
        <v>0.6876961650555412</v>
      </c>
      <c r="AJ250" s="13"/>
      <c r="AK250" s="13">
        <f>STDEVP(AK11:AK40)</f>
        <v>2.451912141196774</v>
      </c>
      <c r="AL250" s="13">
        <f>STDEVP(AL11:AL40)</f>
        <v>1.6679013944860164</v>
      </c>
      <c r="AM250" s="13">
        <f>STDEVP(AM11:AM40)</f>
        <v>1.7438409253253313</v>
      </c>
      <c r="AN250" s="26"/>
      <c r="AO250" s="20"/>
      <c r="BA250"/>
      <c r="BB250"/>
      <c r="BC250"/>
      <c r="BD250"/>
      <c r="BH250"/>
      <c r="BJ250"/>
    </row>
    <row r="251" spans="1:62" ht="12.75">
      <c r="A251" s="21" t="s">
        <v>27</v>
      </c>
      <c r="B251" s="25">
        <f aca="true" t="shared" si="275" ref="B251:M251">MAX(B11:B40)</f>
        <v>16.9</v>
      </c>
      <c r="C251" s="25">
        <f t="shared" si="275"/>
        <v>21.8</v>
      </c>
      <c r="D251" s="25">
        <f t="shared" si="275"/>
        <v>39.3</v>
      </c>
      <c r="E251" s="25">
        <f t="shared" si="275"/>
        <v>50.5</v>
      </c>
      <c r="F251" s="25">
        <f t="shared" si="275"/>
        <v>58.8</v>
      </c>
      <c r="G251" s="25">
        <f t="shared" si="275"/>
        <v>68</v>
      </c>
      <c r="H251" s="25">
        <f t="shared" si="275"/>
        <v>73.5</v>
      </c>
      <c r="I251" s="25">
        <f t="shared" si="275"/>
        <v>68.6</v>
      </c>
      <c r="J251" s="25">
        <f t="shared" si="275"/>
        <v>62.2</v>
      </c>
      <c r="K251" s="25">
        <f t="shared" si="275"/>
        <v>51.1</v>
      </c>
      <c r="L251" s="25">
        <f t="shared" si="275"/>
        <v>35.8</v>
      </c>
      <c r="M251" s="25">
        <f t="shared" si="275"/>
        <v>25.3</v>
      </c>
      <c r="N251" s="13"/>
      <c r="O251" s="25">
        <f>MAX(O11:O40)</f>
        <v>43.09166666666667</v>
      </c>
      <c r="P251" s="13"/>
      <c r="Q251" s="25">
        <f>MAX(Q11:Q40)</f>
        <v>73.5</v>
      </c>
      <c r="R251" s="25">
        <f>MAX(R11:R40)</f>
        <v>15.5</v>
      </c>
      <c r="S251" s="29">
        <f>MAX(S11:S40)</f>
        <v>12</v>
      </c>
      <c r="T251" s="25"/>
      <c r="U251" s="25">
        <f aca="true" t="shared" si="276" ref="U251:AI251">MAX(U11:U40)</f>
        <v>45.03333333333333</v>
      </c>
      <c r="V251" s="25">
        <f t="shared" si="276"/>
        <v>41.00000000000001</v>
      </c>
      <c r="W251" s="25">
        <f t="shared" si="276"/>
        <v>68.83333333333333</v>
      </c>
      <c r="X251" s="25">
        <f t="shared" si="276"/>
        <v>65.98666666666666</v>
      </c>
      <c r="Y251" s="25">
        <f t="shared" si="276"/>
        <v>47.333333333333336</v>
      </c>
      <c r="Z251" s="25">
        <f t="shared" si="276"/>
        <v>45.21333333333333</v>
      </c>
      <c r="AA251" s="25">
        <f t="shared" si="276"/>
        <v>20.7</v>
      </c>
      <c r="AB251" s="25">
        <f t="shared" si="276"/>
        <v>13.86</v>
      </c>
      <c r="AC251" s="25">
        <f t="shared" si="276"/>
        <v>40.71</v>
      </c>
      <c r="AD251" s="25">
        <f t="shared" si="276"/>
        <v>61.28333333333333</v>
      </c>
      <c r="AE251" s="25">
        <f t="shared" si="276"/>
        <v>58.58</v>
      </c>
      <c r="AF251" s="25">
        <f t="shared" si="276"/>
        <v>27.566666666666663</v>
      </c>
      <c r="AG251" s="25">
        <f t="shared" si="276"/>
        <v>23.709999999999997</v>
      </c>
      <c r="AH251" s="25">
        <f t="shared" si="276"/>
        <v>44.06666666666666</v>
      </c>
      <c r="AI251" s="25">
        <f t="shared" si="276"/>
        <v>41.17166666666667</v>
      </c>
      <c r="AJ251" s="25"/>
      <c r="AK251" s="25">
        <f>MAX(AK11:AK40)</f>
        <v>38.833333333333336</v>
      </c>
      <c r="AL251" s="25">
        <f>MAX(AL11:AL40)</f>
        <v>48.633333333333326</v>
      </c>
      <c r="AM251" s="25">
        <f>MAX(AM11:AM40)</f>
        <v>43.375</v>
      </c>
      <c r="AN251" s="20"/>
      <c r="AO251" s="6"/>
      <c r="BA251"/>
      <c r="BB251"/>
      <c r="BC251"/>
      <c r="BD251"/>
      <c r="BH251"/>
      <c r="BJ251"/>
    </row>
    <row r="252" spans="1:62" ht="12.75">
      <c r="A252" s="21" t="s">
        <v>28</v>
      </c>
      <c r="B252" s="25">
        <f aca="true" t="shared" si="277" ref="B252:M252">MIN(B11:B40)</f>
        <v>-8.9</v>
      </c>
      <c r="C252" s="25">
        <f t="shared" si="277"/>
        <v>0.6</v>
      </c>
      <c r="D252" s="25">
        <f t="shared" si="277"/>
        <v>16</v>
      </c>
      <c r="E252" s="25">
        <f t="shared" si="277"/>
        <v>32.9</v>
      </c>
      <c r="F252" s="25">
        <f t="shared" si="277"/>
        <v>44.5</v>
      </c>
      <c r="G252" s="25">
        <f t="shared" si="277"/>
        <v>57.6</v>
      </c>
      <c r="H252" s="25">
        <f t="shared" si="277"/>
        <v>62.7</v>
      </c>
      <c r="I252" s="25">
        <f t="shared" si="277"/>
        <v>60.1</v>
      </c>
      <c r="J252" s="25">
        <f t="shared" si="277"/>
        <v>49.9</v>
      </c>
      <c r="K252" s="25">
        <f t="shared" si="277"/>
        <v>34.7</v>
      </c>
      <c r="L252" s="25">
        <f t="shared" si="277"/>
        <v>20.7</v>
      </c>
      <c r="M252" s="25">
        <f t="shared" si="277"/>
        <v>4</v>
      </c>
      <c r="N252" s="13"/>
      <c r="O252" s="25">
        <f>MIN(O11:O40)</f>
        <v>35.67499999999999</v>
      </c>
      <c r="P252" s="13"/>
      <c r="Q252" s="25">
        <f>MIN(Q11:Q40)</f>
        <v>62.7</v>
      </c>
      <c r="R252" s="25">
        <f>MIN(R11:R40)</f>
        <v>-8.9</v>
      </c>
      <c r="S252" s="29">
        <f>MIN(S11:S40)</f>
        <v>12</v>
      </c>
      <c r="T252" s="25"/>
      <c r="U252" s="25">
        <f aca="true" t="shared" si="278" ref="U252:AI252">MIN(U11:U40)</f>
        <v>34.666666666666664</v>
      </c>
      <c r="V252" s="25">
        <f t="shared" si="278"/>
        <v>38.08</v>
      </c>
      <c r="W252" s="25">
        <f t="shared" si="278"/>
        <v>60.13333333333333</v>
      </c>
      <c r="X252" s="25">
        <f t="shared" si="278"/>
        <v>63.113333333333344</v>
      </c>
      <c r="Y252" s="25">
        <f t="shared" si="278"/>
        <v>39.03333333333334</v>
      </c>
      <c r="Z252" s="25">
        <f t="shared" si="278"/>
        <v>41.82</v>
      </c>
      <c r="AA252" s="25">
        <f t="shared" si="278"/>
        <v>2.9</v>
      </c>
      <c r="AB252" s="25">
        <f t="shared" si="278"/>
        <v>8.573333333333334</v>
      </c>
      <c r="AC252" s="25">
        <f t="shared" si="278"/>
        <v>38.57833333333333</v>
      </c>
      <c r="AD252" s="25">
        <f t="shared" si="278"/>
        <v>54.1</v>
      </c>
      <c r="AE252" s="25">
        <f t="shared" si="278"/>
        <v>55.989999999999995</v>
      </c>
      <c r="AF252" s="25">
        <f t="shared" si="278"/>
        <v>16.7</v>
      </c>
      <c r="AG252" s="25">
        <f t="shared" si="278"/>
        <v>20.516666666666666</v>
      </c>
      <c r="AH252" s="25">
        <f t="shared" si="278"/>
        <v>36.21666666666666</v>
      </c>
      <c r="AI252" s="25">
        <f t="shared" si="278"/>
        <v>38.48833333333333</v>
      </c>
      <c r="AJ252" s="25"/>
      <c r="AK252" s="25">
        <f>MIN(AK11:AK40)</f>
        <v>28.516666666666666</v>
      </c>
      <c r="AL252" s="25">
        <f>MIN(AL11:AL40)</f>
        <v>42.833333333333336</v>
      </c>
      <c r="AM252" s="25">
        <f>MIN(AM11:AM40)</f>
        <v>36.391666666666666</v>
      </c>
      <c r="AN252" s="6"/>
      <c r="AO252" s="6"/>
      <c r="BA252"/>
      <c r="BB252"/>
      <c r="BC252"/>
      <c r="BD252"/>
      <c r="BH252"/>
      <c r="BJ252"/>
    </row>
    <row r="253" spans="2:62" ht="12.75"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S253" s="15"/>
      <c r="T253" s="25"/>
      <c r="U253" s="25"/>
      <c r="X253" s="25"/>
      <c r="Y253" s="25"/>
      <c r="AA253" s="25"/>
      <c r="AC253" s="25"/>
      <c r="AN253" s="6"/>
      <c r="AO253" s="25"/>
      <c r="BA253"/>
      <c r="BB253"/>
      <c r="BC253"/>
      <c r="BD253"/>
      <c r="BH253"/>
      <c r="BJ253"/>
    </row>
    <row r="254" spans="2:62" ht="12.75">
      <c r="B254" s="15"/>
      <c r="C254" s="15"/>
      <c r="D254" s="17"/>
      <c r="E254" s="17"/>
      <c r="G254" s="6"/>
      <c r="H254" s="6"/>
      <c r="I254" s="6"/>
      <c r="J254" s="6"/>
      <c r="K254" s="6"/>
      <c r="L254" s="6"/>
      <c r="M254" s="6"/>
      <c r="N254" s="13"/>
      <c r="S254" s="15"/>
      <c r="AN254" s="25"/>
      <c r="AO254" s="25"/>
      <c r="BA254"/>
      <c r="BB254"/>
      <c r="BC254"/>
      <c r="BD254"/>
      <c r="BH254"/>
      <c r="BJ254"/>
    </row>
    <row r="255" spans="2:62" ht="12.75">
      <c r="B255" s="15">
        <f>B175</f>
        <v>1971</v>
      </c>
      <c r="C255" s="17">
        <f>C175</f>
        <v>2000</v>
      </c>
      <c r="D255" s="17">
        <f>B246</f>
        <v>1901</v>
      </c>
      <c r="E255" s="17">
        <f>C246</f>
        <v>1930</v>
      </c>
      <c r="G255" s="26"/>
      <c r="H255" s="26"/>
      <c r="I255" s="26"/>
      <c r="J255" s="26"/>
      <c r="K255" s="26"/>
      <c r="L255" s="26"/>
      <c r="M255" s="26"/>
      <c r="N255" s="26"/>
      <c r="S255" s="15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5"/>
      <c r="BA255"/>
      <c r="BB255"/>
      <c r="BC255"/>
      <c r="BD255"/>
      <c r="BH255"/>
      <c r="BJ255"/>
    </row>
    <row r="256" spans="1:62" ht="12.75">
      <c r="A256" s="21" t="s">
        <v>49</v>
      </c>
      <c r="B256" s="6">
        <f aca="true" t="shared" si="279" ref="B256:O256">B176-B247</f>
        <v>1.7333333333333316</v>
      </c>
      <c r="C256" s="6">
        <f t="shared" si="279"/>
        <v>4.553333333333329</v>
      </c>
      <c r="D256" s="6">
        <f t="shared" si="279"/>
        <v>1.9233333333333356</v>
      </c>
      <c r="E256" s="6">
        <f t="shared" si="279"/>
        <v>0.7866666666666617</v>
      </c>
      <c r="F256" s="6">
        <f t="shared" si="279"/>
        <v>1.8000000000000185</v>
      </c>
      <c r="G256" s="6">
        <f t="shared" si="279"/>
        <v>0.7400000000000091</v>
      </c>
      <c r="H256" s="6">
        <f t="shared" si="279"/>
        <v>0.5733333333333377</v>
      </c>
      <c r="I256" s="6">
        <f t="shared" si="279"/>
        <v>1.1899999999999693</v>
      </c>
      <c r="J256" s="6">
        <f t="shared" si="279"/>
        <v>-0.13666666666664895</v>
      </c>
      <c r="K256" s="6">
        <f t="shared" si="279"/>
        <v>0.19666666666667254</v>
      </c>
      <c r="L256" s="6">
        <f t="shared" si="279"/>
        <v>-0.36000000000000654</v>
      </c>
      <c r="M256" s="6">
        <f t="shared" si="279"/>
        <v>0.8299999999999965</v>
      </c>
      <c r="N256" s="6">
        <f t="shared" si="279"/>
        <v>1.1524999999999963</v>
      </c>
      <c r="O256" s="6">
        <f t="shared" si="279"/>
        <v>1.1525000000000105</v>
      </c>
      <c r="P256" t="s">
        <v>50</v>
      </c>
      <c r="S256" s="15"/>
      <c r="T256" s="20"/>
      <c r="U256" s="6">
        <f aca="true" t="shared" si="280" ref="U256:AI256">U176-U247</f>
        <v>1.5033333333333303</v>
      </c>
      <c r="V256" s="6">
        <f t="shared" si="280"/>
        <v>1.4882222222222126</v>
      </c>
      <c r="W256" s="6">
        <f t="shared" si="280"/>
        <v>0.8344444444444434</v>
      </c>
      <c r="X256" s="6">
        <f t="shared" si="280"/>
        <v>0.8615555555555829</v>
      </c>
      <c r="Y256" s="6">
        <f t="shared" si="280"/>
        <v>-0.10000000000000142</v>
      </c>
      <c r="Z256" s="6">
        <f t="shared" si="280"/>
        <v>-0.23044444444445134</v>
      </c>
      <c r="AA256" s="6">
        <f t="shared" si="280"/>
        <v>2.1999999999999993</v>
      </c>
      <c r="AB256" s="6">
        <f t="shared" si="280"/>
        <v>2.368888888888888</v>
      </c>
      <c r="AC256" s="6">
        <f t="shared" si="280"/>
        <v>1.0994999999999777</v>
      </c>
      <c r="AD256" s="6">
        <f t="shared" si="280"/>
        <v>0.8255555555555603</v>
      </c>
      <c r="AE256" s="6">
        <f t="shared" si="280"/>
        <v>0.8178888888888878</v>
      </c>
      <c r="AF256" s="6">
        <f t="shared" si="280"/>
        <v>1.3911111111111083</v>
      </c>
      <c r="AG256" s="6">
        <f t="shared" si="280"/>
        <v>1.4412222222222226</v>
      </c>
      <c r="AH256" s="6">
        <f t="shared" si="280"/>
        <v>1.1444444444444386</v>
      </c>
      <c r="AI256" s="6">
        <f t="shared" si="280"/>
        <v>1.147833333333331</v>
      </c>
      <c r="AJ256" s="20"/>
      <c r="AK256" s="6">
        <f>AK176-AK247</f>
        <v>1.9227777777777746</v>
      </c>
      <c r="AL256" s="6">
        <f>AL176-AL247</f>
        <v>0.382222222222218</v>
      </c>
      <c r="AM256" s="6">
        <f>AM176-AM247</f>
        <v>1.1269444444444474</v>
      </c>
      <c r="BA256"/>
      <c r="BB256"/>
      <c r="BC256"/>
      <c r="BD256"/>
      <c r="BH256"/>
      <c r="BJ256"/>
    </row>
    <row r="257" spans="1:62" ht="12.75">
      <c r="A257" s="21" t="s">
        <v>51</v>
      </c>
      <c r="B257" s="6">
        <f aca="true" t="shared" si="281" ref="B257:O257">B256*5/9</f>
        <v>0.9629629629629619</v>
      </c>
      <c r="C257" s="6">
        <f t="shared" si="281"/>
        <v>2.529629629629627</v>
      </c>
      <c r="D257" s="6">
        <f t="shared" si="281"/>
        <v>1.0685185185185198</v>
      </c>
      <c r="E257" s="6">
        <f t="shared" si="281"/>
        <v>0.4370370370370343</v>
      </c>
      <c r="F257" s="6">
        <f t="shared" si="281"/>
        <v>1.0000000000000102</v>
      </c>
      <c r="G257" s="6">
        <f t="shared" si="281"/>
        <v>0.41111111111111615</v>
      </c>
      <c r="H257" s="6">
        <f t="shared" si="281"/>
        <v>0.3185185185185209</v>
      </c>
      <c r="I257" s="6">
        <f t="shared" si="281"/>
        <v>0.6611111111110941</v>
      </c>
      <c r="J257" s="6">
        <f t="shared" si="281"/>
        <v>-0.07592592592591609</v>
      </c>
      <c r="K257" s="6">
        <f t="shared" si="281"/>
        <v>0.10925925925926253</v>
      </c>
      <c r="L257" s="6">
        <f t="shared" si="281"/>
        <v>-0.20000000000000362</v>
      </c>
      <c r="M257" s="6">
        <f t="shared" si="281"/>
        <v>0.4611111111111092</v>
      </c>
      <c r="N257" s="6">
        <f t="shared" si="281"/>
        <v>0.6402777777777757</v>
      </c>
      <c r="O257" s="6">
        <f t="shared" si="281"/>
        <v>0.6402777777777836</v>
      </c>
      <c r="P257" t="s">
        <v>52</v>
      </c>
      <c r="S257" s="15"/>
      <c r="T257" s="6"/>
      <c r="U257" s="6">
        <f aca="true" t="shared" si="282" ref="U257:AI257">U256*5/9</f>
        <v>0.8351851851851835</v>
      </c>
      <c r="V257" s="6">
        <f t="shared" si="282"/>
        <v>0.8267901234567847</v>
      </c>
      <c r="W257" s="6">
        <f t="shared" si="282"/>
        <v>0.4635802469135797</v>
      </c>
      <c r="X257" s="6">
        <f t="shared" si="282"/>
        <v>0.4786419753086572</v>
      </c>
      <c r="Y257" s="6">
        <f t="shared" si="282"/>
        <v>-0.055555555555556344</v>
      </c>
      <c r="Z257" s="6">
        <f t="shared" si="282"/>
        <v>-0.12802469135802852</v>
      </c>
      <c r="AA257" s="6">
        <f t="shared" si="282"/>
        <v>1.2222222222222219</v>
      </c>
      <c r="AB257" s="6">
        <f t="shared" si="282"/>
        <v>1.3160493827160489</v>
      </c>
      <c r="AC257" s="6">
        <f t="shared" si="282"/>
        <v>0.6108333333333209</v>
      </c>
      <c r="AD257" s="6">
        <f t="shared" si="282"/>
        <v>0.4586419753086446</v>
      </c>
      <c r="AE257" s="6">
        <f t="shared" si="282"/>
        <v>0.4543827160493821</v>
      </c>
      <c r="AF257" s="6">
        <f t="shared" si="282"/>
        <v>0.7728395061728379</v>
      </c>
      <c r="AG257" s="6">
        <f t="shared" si="282"/>
        <v>0.8006790123456793</v>
      </c>
      <c r="AH257" s="6">
        <f t="shared" si="282"/>
        <v>0.6358024691357992</v>
      </c>
      <c r="AI257" s="6">
        <f t="shared" si="282"/>
        <v>0.6376851851851839</v>
      </c>
      <c r="AJ257" s="6"/>
      <c r="AK257" s="6">
        <f>AK256*5/9</f>
        <v>1.0682098765432082</v>
      </c>
      <c r="AL257" s="6">
        <f>AL256*5/9</f>
        <v>0.21234567901234336</v>
      </c>
      <c r="AM257" s="6">
        <f>AM256*5/9</f>
        <v>0.6260802469135819</v>
      </c>
      <c r="BA257"/>
      <c r="BB257"/>
      <c r="BC257"/>
      <c r="BD257"/>
      <c r="BH257"/>
      <c r="BJ257"/>
    </row>
    <row r="258" spans="2:62" ht="12.75"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S258" s="15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BA258"/>
      <c r="BB258"/>
      <c r="BC258"/>
      <c r="BD258"/>
      <c r="BH258"/>
      <c r="BJ258"/>
    </row>
    <row r="259" spans="2:62" ht="12.75"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S259" s="1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BA259"/>
      <c r="BB259"/>
      <c r="BC259"/>
      <c r="BD259"/>
      <c r="BH259"/>
      <c r="BJ259"/>
    </row>
    <row r="260" spans="2:62" ht="12.75"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S260" s="1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BA260"/>
      <c r="BB260"/>
      <c r="BC260"/>
      <c r="BD260"/>
      <c r="BH260"/>
      <c r="BJ260"/>
    </row>
    <row r="261" spans="19:62" ht="12.75">
      <c r="S261" s="15"/>
      <c r="T261" s="6"/>
      <c r="U261" s="6"/>
      <c r="X261" s="6"/>
      <c r="Y261" s="6"/>
      <c r="AA261" s="6"/>
      <c r="AC261" s="6"/>
      <c r="BA261"/>
      <c r="BB261"/>
      <c r="BC261"/>
      <c r="BD261"/>
      <c r="BH261"/>
      <c r="BJ261"/>
    </row>
  </sheetData>
  <sheetProtection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 J. HOPKINS</dc:creator>
  <cp:keywords/>
  <dc:description/>
  <cp:lastModifiedBy>Edward J . Hopkins</cp:lastModifiedBy>
  <dcterms:created xsi:type="dcterms:W3CDTF">2010-04-15T20:53:16Z</dcterms:created>
  <dcterms:modified xsi:type="dcterms:W3CDTF">2016-04-29T20:31:37Z</dcterms:modified>
  <cp:category/>
  <cp:version/>
  <cp:contentType/>
  <cp:contentStatus/>
</cp:coreProperties>
</file>