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R4702" sheetId="1" r:id="rId1"/>
    <sheet name="R4702 rank" sheetId="2" r:id="rId2"/>
  </sheets>
  <externalReferences>
    <externalReference r:id="rId5"/>
  </externalReferences>
  <definedNames>
    <definedName name="__123Graph_AMAIN" localSheetId="1" hidden="1">'[1]WI00PDSI'!#REF!</definedName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<sst xmlns="http://schemas.openxmlformats.org/spreadsheetml/2006/main" count="230" uniqueCount="62">
  <si>
    <t>4702: North central Wisconsin</t>
  </si>
  <si>
    <t xml:space="preserve">Data Source: National Climatic Data Center; http://www1.ncdc.noaa.gov/pub/data/cirs/drd964x.pcp.txt 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</si>
  <si>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</si>
  <si>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</si>
  <si>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</si>
  <si>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</si>
  <si>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</si>
  <si>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</si>
  <si>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</si>
  <si>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</si>
  <si>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Precipitation In inches</t>
  </si>
  <si>
    <t>Prepared by E.J. Hopkins, PhD, Assistant Wisconsin State Climatologist</t>
  </si>
  <si>
    <t>MAM</t>
  </si>
  <si>
    <t>5yrs</t>
  </si>
  <si>
    <t>JJA</t>
  </si>
  <si>
    <t>SON</t>
  </si>
  <si>
    <t>DJF</t>
  </si>
  <si>
    <t>AMJJAS</t>
  </si>
  <si>
    <t>ONDJFM</t>
  </si>
  <si>
    <t>YR</t>
  </si>
  <si>
    <t>1sthalf</t>
  </si>
  <si>
    <t>2ndhalf</t>
  </si>
  <si>
    <t>Snow/Heat Sea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</si>
  <si>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</si>
  <si>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</si>
  <si>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</si>
  <si>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</si>
  <si>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</si>
  <si>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</si>
  <si>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</si>
  <si>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</si>
  <si>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</si>
  <si>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</si>
  <si>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</si>
  <si>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</si>
  <si>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</si>
  <si>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</si>
  <si>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</si>
  <si>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</si>
  <si>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</si>
  <si>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</si>
  <si>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</si>
  <si>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</si>
  <si>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</si>
  <si>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</si>
  <si>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</si>
  <si>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</si>
  <si>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inch/day</t>
  </si>
  <si>
    <t>Count</t>
  </si>
  <si>
    <t>NCDC AVE</t>
  </si>
  <si>
    <t>NCDC STD</t>
  </si>
  <si>
    <t>diff</t>
  </si>
  <si>
    <t>Averages from stations in divisions</t>
  </si>
  <si>
    <t>As of 12 Nov 2013</t>
  </si>
  <si>
    <t>Jan 1895 - Oct 2013</t>
  </si>
  <si>
    <t>M</t>
  </si>
  <si>
    <t>Skew</t>
  </si>
  <si>
    <t/>
  </si>
  <si>
    <t>Averages from gridded routine  in divisions</t>
  </si>
  <si>
    <t>Jan 1895 - Mar 2016</t>
  </si>
  <si>
    <t>From ftp://ftp.ncdc.noaa.gov/pub/data/cirs/climdiv/climdiv-pcpndv-v1.0.0-20160404</t>
  </si>
  <si>
    <t>As of 4 Apr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</si>
</sst>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0_)"/>
    <numFmt numFmtId="174" formatCode="0.0_)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4"/>
  <sheetViews>
    <sheetView tabSelected="1" zoomScalePageLayoutView="0" workbookViewId="0" topLeftCell="A1">
      <pane xSplit="1" ySplit="4" topLeftCell="B1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0" sqref="G130"/>
    </sheetView>
  </sheetViews>
  <sheetFormatPr defaultColWidth="9.140625" defaultRowHeight="12.75"/>
  <cols>
    <col min="1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5" customWidth="1"/>
    <col min="20" max="20" width="4.7109375" style="5" customWidth="1"/>
    <col min="21" max="24" width="7.7109375" style="5" customWidth="1"/>
    <col min="25" max="25" width="7.7109375" style="0" customWidth="1"/>
    <col min="26" max="34" width="6.7109375" style="0" customWidth="1"/>
    <col min="35" max="35" width="7.7109375" style="0" customWidth="1"/>
    <col min="36" max="36" width="3.7109375" style="0" customWidth="1"/>
    <col min="37" max="41" width="6.7109375" style="0" customWidth="1"/>
  </cols>
  <sheetData>
    <row r="1" spans="1:38" ht="12.75">
      <c r="A1" s="1" t="s">
        <v>0</v>
      </c>
      <c r="H1" t="s">
        <v>1</v>
      </c>
      <c r="S1"/>
      <c r="T1"/>
      <c r="U1" s="2" t="s">
        <v>2</v>
      </c>
      <c r="V1" s="1"/>
      <c r="W1" s="2" t="s">
        <v>3</v>
      </c>
      <c r="X1" s="1"/>
      <c r="Y1" s="2" t="s">
        <v>4</v>
      </c>
      <c r="Z1" s="1"/>
      <c r="AA1" s="2" t="s">
        <v>5</v>
      </c>
      <c r="AB1" s="1"/>
      <c r="AC1" s="1" t="s">
        <v>6</v>
      </c>
      <c r="AD1" s="3" t="s">
        <v>7</v>
      </c>
      <c r="AE1" s="1"/>
      <c r="AF1" s="4" t="s">
        <v>8</v>
      </c>
      <c r="AG1" s="1"/>
      <c r="AH1" s="1" t="s">
        <v>9</v>
      </c>
      <c r="AI1" s="1"/>
      <c r="AK1" s="5"/>
      <c r="AL1" s="5"/>
    </row>
    <row r="2" spans="1:38" ht="12.75">
      <c r="A2" t="s">
        <v>10</v>
      </c>
      <c r="B2" s="6"/>
      <c r="D2" s="1" t="s">
        <v>59</v>
      </c>
      <c r="E2" s="1"/>
      <c r="F2" s="1"/>
      <c r="G2" s="31" t="s">
        <v>60</v>
      </c>
      <c r="O2" s="3"/>
      <c r="P2" s="3"/>
      <c r="Q2" s="1"/>
      <c r="R2" s="1"/>
      <c r="S2" s="1"/>
      <c r="T2" s="1"/>
      <c r="U2" s="7" t="s">
        <v>12</v>
      </c>
      <c r="V2" s="1" t="s">
        <v>13</v>
      </c>
      <c r="W2" s="7" t="s">
        <v>14</v>
      </c>
      <c r="X2" s="1" t="s">
        <v>13</v>
      </c>
      <c r="Y2" s="7" t="s">
        <v>15</v>
      </c>
      <c r="Z2" s="1" t="s">
        <v>13</v>
      </c>
      <c r="AA2" s="7" t="s">
        <v>16</v>
      </c>
      <c r="AB2" s="1" t="s">
        <v>13</v>
      </c>
      <c r="AC2" s="1" t="s">
        <v>13</v>
      </c>
      <c r="AD2" s="8" t="s">
        <v>17</v>
      </c>
      <c r="AE2" s="1" t="s">
        <v>13</v>
      </c>
      <c r="AF2" s="8" t="s">
        <v>18</v>
      </c>
      <c r="AG2" s="1" t="s">
        <v>13</v>
      </c>
      <c r="AH2" s="9" t="s">
        <v>19</v>
      </c>
      <c r="AI2" s="1" t="s">
        <v>13</v>
      </c>
      <c r="AK2" s="1"/>
      <c r="AL2" s="1"/>
    </row>
    <row r="3" spans="1:40" ht="12.75">
      <c r="A3" s="32" t="s">
        <v>61</v>
      </c>
      <c r="B3" s="1"/>
      <c r="C3" s="1"/>
      <c r="D3" s="1"/>
      <c r="E3" s="10" t="s">
        <v>58</v>
      </c>
      <c r="O3" s="3"/>
      <c r="P3" s="3"/>
      <c r="Q3" s="1"/>
      <c r="R3" s="1"/>
      <c r="S3" s="1"/>
      <c r="T3" s="1"/>
      <c r="U3" s="7"/>
      <c r="V3" s="1"/>
      <c r="W3" s="7"/>
      <c r="X3" s="1"/>
      <c r="Y3" s="7"/>
      <c r="Z3" s="1"/>
      <c r="AA3" s="7"/>
      <c r="AB3" s="1"/>
      <c r="AC3" s="1"/>
      <c r="AD3" s="8"/>
      <c r="AE3" s="1"/>
      <c r="AF3" s="8"/>
      <c r="AG3" s="1"/>
      <c r="AH3" s="9"/>
      <c r="AI3" s="9"/>
      <c r="AK3" s="1" t="s">
        <v>20</v>
      </c>
      <c r="AL3" s="1" t="s">
        <v>21</v>
      </c>
      <c r="AM3" s="1" t="s">
        <v>22</v>
      </c>
      <c r="AN3" s="1"/>
    </row>
    <row r="4" spans="1:39" s="12" customFormat="1" ht="12.75">
      <c r="A4" s="9" t="s">
        <v>19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/>
      <c r="O4" s="11" t="s">
        <v>35</v>
      </c>
      <c r="P4" s="11"/>
      <c r="Q4" s="11" t="s">
        <v>36</v>
      </c>
      <c r="R4" s="11" t="s">
        <v>37</v>
      </c>
      <c r="S4" s="11" t="s">
        <v>38</v>
      </c>
      <c r="T4" s="1"/>
      <c r="U4"/>
      <c r="V4"/>
      <c r="W4"/>
      <c r="X4"/>
      <c r="Y4"/>
      <c r="Z4"/>
      <c r="AA4"/>
      <c r="AB4"/>
      <c r="AC4"/>
      <c r="AD4" s="1"/>
      <c r="AE4"/>
      <c r="AF4" s="1"/>
      <c r="AG4"/>
      <c r="AH4" s="1"/>
      <c r="AI4" s="1"/>
      <c r="AJ4"/>
      <c r="AK4" s="11" t="s">
        <v>39</v>
      </c>
      <c r="AL4" s="11" t="s">
        <v>40</v>
      </c>
      <c r="AM4" s="1" t="s">
        <v>41</v>
      </c>
    </row>
    <row r="5" spans="1:39" ht="12.75">
      <c r="A5">
        <v>1895</v>
      </c>
      <c r="B5" s="5">
        <v>1.44</v>
      </c>
      <c r="C5" s="5">
        <v>0.44</v>
      </c>
      <c r="D5" s="5">
        <v>0.37</v>
      </c>
      <c r="E5" s="5">
        <v>1.08</v>
      </c>
      <c r="F5" s="5">
        <v>5.36</v>
      </c>
      <c r="G5" s="5">
        <v>3.61</v>
      </c>
      <c r="H5" s="5">
        <v>3.39</v>
      </c>
      <c r="I5" s="5">
        <v>2.41</v>
      </c>
      <c r="J5" s="5">
        <v>4.56</v>
      </c>
      <c r="K5" s="5">
        <v>0.52</v>
      </c>
      <c r="L5" s="5">
        <v>1.34</v>
      </c>
      <c r="M5" s="5">
        <v>1.26</v>
      </c>
      <c r="O5" s="5">
        <f aca="true" t="shared" si="0" ref="O5:O36">IF(S5&gt;11,SUM(B5:M5),"")</f>
        <v>25.78</v>
      </c>
      <c r="P5" s="5"/>
      <c r="Q5" s="5">
        <f aca="true" t="shared" si="1" ref="Q5:Q36">MAX(B5:M5)</f>
        <v>5.36</v>
      </c>
      <c r="R5" s="5">
        <f aca="true" t="shared" si="2" ref="R5:R36">MIN(B5:M5)</f>
        <v>0.37</v>
      </c>
      <c r="S5" s="13">
        <f aca="true" t="shared" si="3" ref="S5:S36">COUNT(B5:M5)</f>
        <v>12</v>
      </c>
      <c r="T5"/>
      <c r="U5" s="14">
        <f aca="true" t="shared" si="4" ref="U5:U36">IF(COUNT(D5:F5)&gt;2,SUM(D5:F5),"")</f>
        <v>6.8100000000000005</v>
      </c>
      <c r="V5" s="5">
        <f>IF(COUNT(U2:U7)&gt;4,AVERAGE(U2:U7),"")</f>
      </c>
      <c r="W5" s="14">
        <f aca="true" t="shared" si="5" ref="W5:W36">IF(COUNT(G5:I5)&gt;2,SUM(G5:I5),"")</f>
        <v>9.41</v>
      </c>
      <c r="X5" s="5">
        <f>IF(COUNT(W2:W7)&gt;4,AVERAGE(W2:W7),"")</f>
      </c>
      <c r="Y5" s="14">
        <f aca="true" t="shared" si="6" ref="Y5:Y36">IF(COUNT(J5:L5)&gt;2,SUM(J5:L5),"")</f>
        <v>6.42</v>
      </c>
      <c r="Z5" s="5">
        <f>IF(COUNT(Y2:Y7)&gt;4,AVERAGE(Y2:Y7),"")</f>
      </c>
      <c r="AA5" s="14">
        <f aca="true" t="shared" si="7" ref="AA5:AA36">IF(COUNT(M5,B6:C6)&gt;2,SUM(M5,B6:C6),"")</f>
        <v>2.9799999999999995</v>
      </c>
      <c r="AB5" s="5">
        <f>IF(COUNT(AA2:AA7)&gt;4,AVERAGE(AA2:AA7),"")</f>
      </c>
      <c r="AC5" s="5">
        <f>IF(COUNT(O2:O7)&gt;4,AVERAGE(O2:O7),"")</f>
      </c>
      <c r="AD5" s="14">
        <f aca="true" t="shared" si="8" ref="AD5:AD36">IF(COUNT(E5:J5)&gt;5,SUM(E5:J5),"")</f>
        <v>20.41</v>
      </c>
      <c r="AE5" s="5">
        <f>IF(COUNT(AD2:AD7)&gt;4,AVERAGE(AD2:AD7),"")</f>
      </c>
      <c r="AF5" s="14">
        <f aca="true" t="shared" si="9" ref="AF5:AF36">IF(COUNT(K5:M5,B6:D6)&gt;5,SUM(K5:M5,B6:D6),"")</f>
        <v>6.14</v>
      </c>
      <c r="AG5" s="5">
        <f>IF(COUNT(AF2:AF7)&gt;4,AVERAGE(AF2:AF7),"")</f>
      </c>
      <c r="AH5" s="5">
        <f aca="true" t="shared" si="10" ref="AH5:AH36">IF(COUNT(AF5,AD6)&gt;1,AF5+AD6,"")</f>
        <v>28</v>
      </c>
      <c r="AI5" s="5">
        <f>IF(COUNT(AH5:AH7)&gt;4,AVERAGE(AH5:AH7),"")</f>
      </c>
      <c r="AK5" s="5">
        <f aca="true" t="shared" si="11" ref="AK5:AK36">IF(COUNT(B5:G5)&gt;5,SUM(B5:G5),"")</f>
        <v>12.3</v>
      </c>
      <c r="AL5" s="5">
        <f aca="true" t="shared" si="12" ref="AL5:AL36">IF(COUNT(H5:M5)&gt;5,SUM(H5:M5),"")</f>
        <v>13.479999999999999</v>
      </c>
      <c r="AM5" s="5">
        <f aca="true" t="shared" si="13" ref="AM5:AM36">IF(COUNT(AL5,AK6)=2,AL5+AK6,"")</f>
        <v>28.939999999999998</v>
      </c>
    </row>
    <row r="6" spans="1:39" ht="12.75">
      <c r="A6">
        <v>1896</v>
      </c>
      <c r="B6" s="5">
        <v>1.25</v>
      </c>
      <c r="C6" s="5">
        <v>0.47</v>
      </c>
      <c r="D6" s="5">
        <v>1.3</v>
      </c>
      <c r="E6" s="5">
        <v>4.04</v>
      </c>
      <c r="F6" s="5">
        <v>4.72</v>
      </c>
      <c r="G6" s="5">
        <v>3.68</v>
      </c>
      <c r="H6" s="5">
        <v>3.17</v>
      </c>
      <c r="I6" s="5">
        <v>3.53</v>
      </c>
      <c r="J6" s="5">
        <v>2.72</v>
      </c>
      <c r="K6" s="5">
        <v>2.9</v>
      </c>
      <c r="L6" s="5">
        <v>3.3</v>
      </c>
      <c r="M6" s="5">
        <v>0.91</v>
      </c>
      <c r="O6" s="5">
        <f t="shared" si="0"/>
        <v>31.990000000000002</v>
      </c>
      <c r="P6" s="5"/>
      <c r="Q6" s="5">
        <f t="shared" si="1"/>
        <v>4.72</v>
      </c>
      <c r="R6" s="5">
        <f t="shared" si="2"/>
        <v>0.47</v>
      </c>
      <c r="S6" s="13">
        <f t="shared" si="3"/>
        <v>12</v>
      </c>
      <c r="T6"/>
      <c r="U6" s="14">
        <f t="shared" si="4"/>
        <v>10.059999999999999</v>
      </c>
      <c r="V6" s="5">
        <f aca="true" t="shared" si="14" ref="V6:V37">IF(COUNT(U4:U8)&gt;4,AVERAGE(U4:U8),"")</f>
      </c>
      <c r="W6" s="14">
        <f t="shared" si="5"/>
        <v>10.379999999999999</v>
      </c>
      <c r="X6" s="5">
        <f aca="true" t="shared" si="15" ref="X6:X37">IF(COUNT(W4:W8)&gt;4,AVERAGE(W4:W8),"")</f>
      </c>
      <c r="Y6" s="14">
        <f t="shared" si="6"/>
        <v>8.92</v>
      </c>
      <c r="Z6" s="5">
        <f aca="true" t="shared" si="16" ref="Z6:Z37">IF(COUNT(Y4:Y8)&gt;4,AVERAGE(Y4:Y8),"")</f>
      </c>
      <c r="AA6" s="14">
        <f t="shared" si="7"/>
        <v>3.7300000000000004</v>
      </c>
      <c r="AB6" s="5">
        <f aca="true" t="shared" si="17" ref="AB6:AB37">IF(COUNT(AA4:AA8)&gt;4,AVERAGE(AA4:AA8),"")</f>
      </c>
      <c r="AC6" s="5">
        <f aca="true" t="shared" si="18" ref="AC6:AC37">IF(COUNT(O4:O8)&gt;4,AVERAGE(O4:O8),"")</f>
      </c>
      <c r="AD6" s="14">
        <f t="shared" si="8"/>
        <v>21.86</v>
      </c>
      <c r="AE6" s="5">
        <f aca="true" t="shared" si="19" ref="AE6:AE37">IF(COUNT(AD4:AD8)&gt;4,AVERAGE(AD4:AD8),"")</f>
      </c>
      <c r="AF6" s="14">
        <f t="shared" si="9"/>
        <v>12.44</v>
      </c>
      <c r="AG6" s="5">
        <f aca="true" t="shared" si="20" ref="AG6:AG37">IF(COUNT(AF4:AF8)&gt;4,AVERAGE(AF4:AF8),"")</f>
      </c>
      <c r="AH6" s="5">
        <f t="shared" si="10"/>
        <v>32.15</v>
      </c>
      <c r="AI6" s="5">
        <f>IF(COUNT(AH5:AH8)&gt;4,AVERAGE(AH5:AH8),"")</f>
      </c>
      <c r="AK6" s="5">
        <f t="shared" si="11"/>
        <v>15.46</v>
      </c>
      <c r="AL6" s="5">
        <f t="shared" si="12"/>
        <v>16.53</v>
      </c>
      <c r="AM6" s="5">
        <f t="shared" si="13"/>
        <v>31.52</v>
      </c>
    </row>
    <row r="7" spans="1:39" ht="12.75">
      <c r="A7">
        <v>1897</v>
      </c>
      <c r="B7" s="5">
        <v>1.62</v>
      </c>
      <c r="C7" s="5">
        <v>1.2</v>
      </c>
      <c r="D7" s="5">
        <v>2.51</v>
      </c>
      <c r="E7" s="5">
        <v>1.47</v>
      </c>
      <c r="F7" s="5">
        <v>2.31</v>
      </c>
      <c r="G7" s="5">
        <v>5.88</v>
      </c>
      <c r="H7" s="5">
        <v>4.85</v>
      </c>
      <c r="I7" s="5">
        <v>2.84</v>
      </c>
      <c r="J7" s="5">
        <v>2.36</v>
      </c>
      <c r="K7" s="5">
        <v>2.02</v>
      </c>
      <c r="L7" s="5">
        <v>0.92</v>
      </c>
      <c r="M7" s="5">
        <v>0.67</v>
      </c>
      <c r="O7" s="5">
        <f t="shared" si="0"/>
        <v>28.65</v>
      </c>
      <c r="P7" s="5"/>
      <c r="Q7" s="5">
        <f t="shared" si="1"/>
        <v>5.88</v>
      </c>
      <c r="R7" s="5">
        <f t="shared" si="2"/>
        <v>0.67</v>
      </c>
      <c r="S7" s="13">
        <f t="shared" si="3"/>
        <v>12</v>
      </c>
      <c r="T7"/>
      <c r="U7" s="14">
        <f t="shared" si="4"/>
        <v>6.289999999999999</v>
      </c>
      <c r="V7" s="5">
        <f t="shared" si="14"/>
        <v>7.667999999999999</v>
      </c>
      <c r="W7" s="14">
        <f t="shared" si="5"/>
        <v>13.57</v>
      </c>
      <c r="X7" s="5">
        <f t="shared" si="15"/>
        <v>10.756</v>
      </c>
      <c r="Y7" s="14">
        <f t="shared" si="6"/>
        <v>5.3</v>
      </c>
      <c r="Z7" s="5">
        <f t="shared" si="16"/>
        <v>7.209999999999999</v>
      </c>
      <c r="AA7" s="14">
        <f t="shared" si="7"/>
        <v>2.8200000000000003</v>
      </c>
      <c r="AB7" s="5">
        <f t="shared" si="17"/>
        <v>3.272</v>
      </c>
      <c r="AC7" s="5">
        <f t="shared" si="18"/>
        <v>28.829999999999995</v>
      </c>
      <c r="AD7" s="14">
        <f t="shared" si="8"/>
        <v>19.71</v>
      </c>
      <c r="AE7" s="5">
        <f t="shared" si="19"/>
        <v>19.645999999999997</v>
      </c>
      <c r="AF7" s="14">
        <f t="shared" si="9"/>
        <v>7.57</v>
      </c>
      <c r="AG7" s="5">
        <f t="shared" si="20"/>
        <v>9.402</v>
      </c>
      <c r="AH7" s="5">
        <f t="shared" si="10"/>
        <v>21.310000000000002</v>
      </c>
      <c r="AI7" s="5">
        <f aca="true" t="shared" si="21" ref="AI7:AI38">IF(COUNT(AH5:AH9)&gt;4,AVERAGE(AH5:AH9),"")</f>
        <v>30.498</v>
      </c>
      <c r="AK7" s="5">
        <f t="shared" si="11"/>
        <v>14.989999999999998</v>
      </c>
      <c r="AL7" s="5">
        <f t="shared" si="12"/>
        <v>13.659999999999998</v>
      </c>
      <c r="AM7" s="5">
        <f t="shared" si="13"/>
        <v>24.869999999999997</v>
      </c>
    </row>
    <row r="8" spans="1:39" ht="12.75">
      <c r="A8">
        <v>1898</v>
      </c>
      <c r="B8" s="5">
        <v>0.54</v>
      </c>
      <c r="C8" s="5">
        <v>1.61</v>
      </c>
      <c r="D8" s="5">
        <v>1.81</v>
      </c>
      <c r="E8" s="5">
        <v>1.48</v>
      </c>
      <c r="F8" s="5">
        <v>2.43</v>
      </c>
      <c r="G8" s="5">
        <v>3.34</v>
      </c>
      <c r="H8" s="5">
        <v>1.99</v>
      </c>
      <c r="I8" s="5">
        <v>2.59</v>
      </c>
      <c r="J8" s="5">
        <v>1.91</v>
      </c>
      <c r="K8" s="5">
        <v>4.43</v>
      </c>
      <c r="L8" s="5">
        <v>1.85</v>
      </c>
      <c r="M8" s="5">
        <v>0.35</v>
      </c>
      <c r="O8" s="5">
        <f t="shared" si="0"/>
        <v>24.330000000000002</v>
      </c>
      <c r="P8" s="5"/>
      <c r="Q8" s="5">
        <f t="shared" si="1"/>
        <v>4.43</v>
      </c>
      <c r="R8" s="5">
        <f t="shared" si="2"/>
        <v>0.35</v>
      </c>
      <c r="S8" s="13">
        <f t="shared" si="3"/>
        <v>12</v>
      </c>
      <c r="T8"/>
      <c r="U8" s="14">
        <f t="shared" si="4"/>
        <v>5.720000000000001</v>
      </c>
      <c r="V8" s="5">
        <f t="shared" si="14"/>
        <v>7.3740000000000006</v>
      </c>
      <c r="W8" s="14">
        <f t="shared" si="5"/>
        <v>7.92</v>
      </c>
      <c r="X8" s="5">
        <f t="shared" si="15"/>
        <v>12.062000000000001</v>
      </c>
      <c r="Y8" s="14">
        <f t="shared" si="6"/>
        <v>8.19</v>
      </c>
      <c r="Z8" s="5">
        <f t="shared" si="16"/>
        <v>9.056</v>
      </c>
      <c r="AA8" s="14">
        <f t="shared" si="7"/>
        <v>2.5200000000000005</v>
      </c>
      <c r="AB8" s="5">
        <f t="shared" si="17"/>
        <v>3.058</v>
      </c>
      <c r="AC8" s="5">
        <f t="shared" si="18"/>
        <v>31.689999999999998</v>
      </c>
      <c r="AD8" s="14">
        <f t="shared" si="8"/>
        <v>13.74</v>
      </c>
      <c r="AE8" s="5">
        <f t="shared" si="19"/>
        <v>21.095999999999997</v>
      </c>
      <c r="AF8" s="14">
        <f t="shared" si="9"/>
        <v>10.889999999999999</v>
      </c>
      <c r="AG8" s="5">
        <f t="shared" si="20"/>
        <v>10.735999999999999</v>
      </c>
      <c r="AH8" s="5">
        <f t="shared" si="10"/>
        <v>33.4</v>
      </c>
      <c r="AI8" s="5">
        <f t="shared" si="21"/>
        <v>31.412</v>
      </c>
      <c r="AK8" s="5">
        <f t="shared" si="11"/>
        <v>11.21</v>
      </c>
      <c r="AL8" s="5">
        <f t="shared" si="12"/>
        <v>13.12</v>
      </c>
      <c r="AM8" s="5">
        <f t="shared" si="13"/>
        <v>30.559999999999995</v>
      </c>
    </row>
    <row r="9" spans="1:39" ht="12.75">
      <c r="A9">
        <v>1899</v>
      </c>
      <c r="B9" s="5">
        <v>1.12</v>
      </c>
      <c r="C9" s="5">
        <v>1.05</v>
      </c>
      <c r="D9" s="5">
        <v>2.09</v>
      </c>
      <c r="E9" s="5">
        <v>2.31</v>
      </c>
      <c r="F9" s="5">
        <v>5.06</v>
      </c>
      <c r="G9" s="5">
        <v>5.81</v>
      </c>
      <c r="H9" s="5">
        <v>3.04</v>
      </c>
      <c r="I9" s="5">
        <v>3.65</v>
      </c>
      <c r="J9" s="5">
        <v>2.64</v>
      </c>
      <c r="K9" s="5">
        <v>3.95</v>
      </c>
      <c r="L9" s="5">
        <v>0.63</v>
      </c>
      <c r="M9" s="5">
        <v>2.05</v>
      </c>
      <c r="O9" s="5">
        <f t="shared" si="0"/>
        <v>33.39999999999999</v>
      </c>
      <c r="P9" s="5"/>
      <c r="Q9" s="5">
        <f t="shared" si="1"/>
        <v>5.81</v>
      </c>
      <c r="R9" s="5">
        <f t="shared" si="2"/>
        <v>0.63</v>
      </c>
      <c r="S9" s="13">
        <f t="shared" si="3"/>
        <v>12</v>
      </c>
      <c r="T9"/>
      <c r="U9" s="14">
        <f t="shared" si="4"/>
        <v>9.46</v>
      </c>
      <c r="V9" s="5">
        <f t="shared" si="14"/>
        <v>6.57</v>
      </c>
      <c r="W9" s="14">
        <f t="shared" si="5"/>
        <v>12.5</v>
      </c>
      <c r="X9" s="5">
        <f t="shared" si="15"/>
        <v>12.416</v>
      </c>
      <c r="Y9" s="14">
        <f t="shared" si="6"/>
        <v>7.22</v>
      </c>
      <c r="Z9" s="5">
        <f t="shared" si="16"/>
        <v>8.815999999999999</v>
      </c>
      <c r="AA9" s="14">
        <f t="shared" si="7"/>
        <v>4.31</v>
      </c>
      <c r="AB9" s="5">
        <f t="shared" si="17"/>
        <v>2.976</v>
      </c>
      <c r="AC9" s="5">
        <f t="shared" si="18"/>
        <v>30.871999999999996</v>
      </c>
      <c r="AD9" s="14">
        <f t="shared" si="8"/>
        <v>22.509999999999998</v>
      </c>
      <c r="AE9" s="5">
        <f t="shared" si="19"/>
        <v>20.676</v>
      </c>
      <c r="AF9" s="14">
        <f t="shared" si="9"/>
        <v>9.97</v>
      </c>
      <c r="AG9" s="5">
        <f t="shared" si="20"/>
        <v>9.824</v>
      </c>
      <c r="AH9" s="5">
        <f t="shared" si="10"/>
        <v>37.63</v>
      </c>
      <c r="AI9" s="5">
        <f t="shared" si="21"/>
        <v>30.595999999999997</v>
      </c>
      <c r="AK9" s="5">
        <f t="shared" si="11"/>
        <v>17.439999999999998</v>
      </c>
      <c r="AL9" s="5">
        <f t="shared" si="12"/>
        <v>15.96</v>
      </c>
      <c r="AM9" s="5">
        <f t="shared" si="13"/>
        <v>25.54</v>
      </c>
    </row>
    <row r="10" spans="1:39" ht="12.75">
      <c r="A10">
        <v>1900</v>
      </c>
      <c r="B10" s="5">
        <v>1.02</v>
      </c>
      <c r="C10" s="5">
        <v>1.24</v>
      </c>
      <c r="D10" s="5">
        <v>1.08</v>
      </c>
      <c r="E10" s="5">
        <v>2.62</v>
      </c>
      <c r="F10" s="5">
        <v>1.64</v>
      </c>
      <c r="G10" s="5">
        <v>1.98</v>
      </c>
      <c r="H10" s="5">
        <v>8.82</v>
      </c>
      <c r="I10" s="5">
        <v>5.14</v>
      </c>
      <c r="J10" s="5">
        <v>7.46</v>
      </c>
      <c r="K10" s="5">
        <v>7.18</v>
      </c>
      <c r="L10" s="5">
        <v>1.01</v>
      </c>
      <c r="M10" s="5">
        <v>0.89</v>
      </c>
      <c r="O10" s="5">
        <f t="shared" si="0"/>
        <v>40.08</v>
      </c>
      <c r="P10" s="5"/>
      <c r="Q10" s="5">
        <f t="shared" si="1"/>
        <v>8.82</v>
      </c>
      <c r="R10" s="5">
        <f t="shared" si="2"/>
        <v>0.89</v>
      </c>
      <c r="S10" s="13">
        <f t="shared" si="3"/>
        <v>12</v>
      </c>
      <c r="T10"/>
      <c r="U10" s="14">
        <f t="shared" si="4"/>
        <v>5.34</v>
      </c>
      <c r="V10" s="5">
        <f t="shared" si="14"/>
        <v>6.708000000000001</v>
      </c>
      <c r="W10" s="14">
        <f t="shared" si="5"/>
        <v>15.940000000000001</v>
      </c>
      <c r="X10" s="5">
        <f t="shared" si="15"/>
        <v>11.922</v>
      </c>
      <c r="Y10" s="14">
        <f t="shared" si="6"/>
        <v>15.65</v>
      </c>
      <c r="Z10" s="5">
        <f t="shared" si="16"/>
        <v>9.546000000000001</v>
      </c>
      <c r="AA10" s="14">
        <f t="shared" si="7"/>
        <v>1.91</v>
      </c>
      <c r="AB10" s="5">
        <f t="shared" si="17"/>
        <v>3.136</v>
      </c>
      <c r="AC10" s="5">
        <f t="shared" si="18"/>
        <v>31.468</v>
      </c>
      <c r="AD10" s="14">
        <f t="shared" si="8"/>
        <v>27.66</v>
      </c>
      <c r="AE10" s="5">
        <f t="shared" si="19"/>
        <v>20.772</v>
      </c>
      <c r="AF10" s="14">
        <f t="shared" si="9"/>
        <v>12.809999999999999</v>
      </c>
      <c r="AG10" s="5">
        <f t="shared" si="20"/>
        <v>10.610000000000001</v>
      </c>
      <c r="AH10" s="5">
        <f t="shared" si="10"/>
        <v>32.56999999999999</v>
      </c>
      <c r="AI10" s="5">
        <f t="shared" si="21"/>
        <v>34.464</v>
      </c>
      <c r="AK10" s="5">
        <f t="shared" si="11"/>
        <v>9.58</v>
      </c>
      <c r="AL10" s="5">
        <f t="shared" si="12"/>
        <v>30.500000000000004</v>
      </c>
      <c r="AM10" s="5">
        <f t="shared" si="13"/>
        <v>42.68000000000001</v>
      </c>
    </row>
    <row r="11" spans="1:39" ht="12.75">
      <c r="A11">
        <v>1901</v>
      </c>
      <c r="B11" s="5">
        <v>0.53</v>
      </c>
      <c r="C11" s="5">
        <v>0.49</v>
      </c>
      <c r="D11" s="5">
        <v>2.71</v>
      </c>
      <c r="E11" s="5">
        <v>0.93</v>
      </c>
      <c r="F11" s="5">
        <v>2.4</v>
      </c>
      <c r="G11" s="5">
        <v>5.12</v>
      </c>
      <c r="H11" s="5">
        <v>4.93</v>
      </c>
      <c r="I11" s="5">
        <v>2.1</v>
      </c>
      <c r="J11" s="5">
        <v>4.28</v>
      </c>
      <c r="K11" s="5">
        <v>2.42</v>
      </c>
      <c r="L11" s="5">
        <v>1.02</v>
      </c>
      <c r="M11" s="5">
        <v>0.97</v>
      </c>
      <c r="O11" s="5">
        <f t="shared" si="0"/>
        <v>27.900000000000002</v>
      </c>
      <c r="P11" s="5"/>
      <c r="Q11" s="5">
        <f t="shared" si="1"/>
        <v>5.12</v>
      </c>
      <c r="R11" s="5">
        <f t="shared" si="2"/>
        <v>0.49</v>
      </c>
      <c r="S11" s="13">
        <f t="shared" si="3"/>
        <v>12</v>
      </c>
      <c r="T11"/>
      <c r="U11" s="14">
        <f t="shared" si="4"/>
        <v>6.04</v>
      </c>
      <c r="V11" s="5">
        <f t="shared" si="14"/>
        <v>7.702000000000001</v>
      </c>
      <c r="W11" s="14">
        <f t="shared" si="5"/>
        <v>12.15</v>
      </c>
      <c r="X11" s="5">
        <f t="shared" si="15"/>
        <v>13.078</v>
      </c>
      <c r="Y11" s="14">
        <f t="shared" si="6"/>
        <v>7.720000000000001</v>
      </c>
      <c r="Z11" s="5">
        <f t="shared" si="16"/>
        <v>10.020000000000001</v>
      </c>
      <c r="AA11" s="14">
        <f t="shared" si="7"/>
        <v>3.32</v>
      </c>
      <c r="AB11" s="5">
        <f t="shared" si="17"/>
        <v>3.102</v>
      </c>
      <c r="AC11" s="5">
        <f t="shared" si="18"/>
        <v>34.017999999999994</v>
      </c>
      <c r="AD11" s="14">
        <f t="shared" si="8"/>
        <v>19.759999999999998</v>
      </c>
      <c r="AE11" s="5">
        <f t="shared" si="19"/>
        <v>23.854000000000003</v>
      </c>
      <c r="AF11" s="14">
        <f t="shared" si="9"/>
        <v>7.88</v>
      </c>
      <c r="AG11" s="5">
        <f t="shared" si="20"/>
        <v>9.974</v>
      </c>
      <c r="AH11" s="5">
        <f t="shared" si="10"/>
        <v>28.07</v>
      </c>
      <c r="AI11" s="5">
        <f t="shared" si="21"/>
        <v>33.998</v>
      </c>
      <c r="AK11" s="5">
        <f t="shared" si="11"/>
        <v>12.18</v>
      </c>
      <c r="AL11" s="5">
        <f t="shared" si="12"/>
        <v>15.719999999999999</v>
      </c>
      <c r="AM11" s="5">
        <f t="shared" si="13"/>
        <v>28.14</v>
      </c>
    </row>
    <row r="12" spans="1:39" ht="12.75">
      <c r="A12">
        <v>1902</v>
      </c>
      <c r="B12" s="5">
        <v>1.14</v>
      </c>
      <c r="C12" s="5">
        <v>1.21</v>
      </c>
      <c r="D12" s="5">
        <v>1.12</v>
      </c>
      <c r="E12" s="5">
        <v>2.39</v>
      </c>
      <c r="F12" s="5">
        <v>3.47</v>
      </c>
      <c r="G12" s="5">
        <v>3.09</v>
      </c>
      <c r="H12" s="5">
        <v>5.07</v>
      </c>
      <c r="I12" s="5">
        <v>2.94</v>
      </c>
      <c r="J12" s="5">
        <v>3.23</v>
      </c>
      <c r="K12" s="5">
        <v>2.17</v>
      </c>
      <c r="L12" s="5">
        <v>3.55</v>
      </c>
      <c r="M12" s="5">
        <v>2.25</v>
      </c>
      <c r="O12" s="5">
        <f t="shared" si="0"/>
        <v>31.630000000000006</v>
      </c>
      <c r="P12" s="5"/>
      <c r="Q12" s="5">
        <f t="shared" si="1"/>
        <v>5.07</v>
      </c>
      <c r="R12" s="5">
        <f t="shared" si="2"/>
        <v>1.12</v>
      </c>
      <c r="S12" s="13">
        <f t="shared" si="3"/>
        <v>12</v>
      </c>
      <c r="T12"/>
      <c r="U12" s="14">
        <f t="shared" si="4"/>
        <v>6.98</v>
      </c>
      <c r="V12" s="5">
        <f t="shared" si="14"/>
        <v>7.418000000000001</v>
      </c>
      <c r="W12" s="14">
        <f t="shared" si="5"/>
        <v>11.1</v>
      </c>
      <c r="X12" s="5">
        <f t="shared" si="15"/>
        <v>12.962</v>
      </c>
      <c r="Y12" s="14">
        <f t="shared" si="6"/>
        <v>8.95</v>
      </c>
      <c r="Z12" s="5">
        <f t="shared" si="16"/>
        <v>10.755999999999998</v>
      </c>
      <c r="AA12" s="14">
        <f t="shared" si="7"/>
        <v>3.62</v>
      </c>
      <c r="AB12" s="5">
        <f t="shared" si="17"/>
        <v>2.9659999999999997</v>
      </c>
      <c r="AC12" s="5">
        <f t="shared" si="18"/>
        <v>34.232</v>
      </c>
      <c r="AD12" s="14">
        <f t="shared" si="8"/>
        <v>20.19</v>
      </c>
      <c r="AE12" s="5">
        <f t="shared" si="19"/>
        <v>24.023999999999997</v>
      </c>
      <c r="AF12" s="14">
        <f t="shared" si="9"/>
        <v>11.5</v>
      </c>
      <c r="AG12" s="5">
        <f t="shared" si="20"/>
        <v>10.117999999999999</v>
      </c>
      <c r="AH12" s="5">
        <f t="shared" si="10"/>
        <v>40.65</v>
      </c>
      <c r="AI12" s="5">
        <f t="shared" si="21"/>
        <v>33.617999999999995</v>
      </c>
      <c r="AK12" s="5">
        <f t="shared" si="11"/>
        <v>12.42</v>
      </c>
      <c r="AL12" s="5">
        <f t="shared" si="12"/>
        <v>19.21</v>
      </c>
      <c r="AM12" s="5">
        <f t="shared" si="13"/>
        <v>32.42</v>
      </c>
    </row>
    <row r="13" spans="1:39" ht="12.75">
      <c r="A13">
        <v>1903</v>
      </c>
      <c r="B13" s="5">
        <v>0.63</v>
      </c>
      <c r="C13" s="5">
        <v>0.74</v>
      </c>
      <c r="D13" s="5">
        <v>2.16</v>
      </c>
      <c r="E13" s="5">
        <v>2.47</v>
      </c>
      <c r="F13" s="5">
        <v>6.06</v>
      </c>
      <c r="G13" s="5">
        <v>1.15</v>
      </c>
      <c r="H13" s="5">
        <v>6.33</v>
      </c>
      <c r="I13" s="5">
        <v>6.22</v>
      </c>
      <c r="J13" s="5">
        <v>6.92</v>
      </c>
      <c r="K13" s="5">
        <v>2.6</v>
      </c>
      <c r="L13" s="5">
        <v>1.04</v>
      </c>
      <c r="M13" s="5">
        <v>0.76</v>
      </c>
      <c r="O13" s="5">
        <f t="shared" si="0"/>
        <v>37.08</v>
      </c>
      <c r="P13" s="5"/>
      <c r="Q13" s="5">
        <f t="shared" si="1"/>
        <v>6.92</v>
      </c>
      <c r="R13" s="5">
        <f t="shared" si="2"/>
        <v>0.63</v>
      </c>
      <c r="S13" s="13">
        <f t="shared" si="3"/>
        <v>12</v>
      </c>
      <c r="T13"/>
      <c r="U13" s="14">
        <f t="shared" si="4"/>
        <v>10.690000000000001</v>
      </c>
      <c r="V13" s="5">
        <f t="shared" si="14"/>
        <v>7.6579999999999995</v>
      </c>
      <c r="W13" s="14">
        <f t="shared" si="5"/>
        <v>13.7</v>
      </c>
      <c r="X13" s="5">
        <f t="shared" si="15"/>
        <v>12.946000000000002</v>
      </c>
      <c r="Y13" s="14">
        <f t="shared" si="6"/>
        <v>10.559999999999999</v>
      </c>
      <c r="Z13" s="5">
        <f t="shared" si="16"/>
        <v>9.163999999999998</v>
      </c>
      <c r="AA13" s="14">
        <f t="shared" si="7"/>
        <v>2.3499999999999996</v>
      </c>
      <c r="AB13" s="5">
        <f t="shared" si="17"/>
        <v>3.2359999999999998</v>
      </c>
      <c r="AC13" s="5">
        <f t="shared" si="18"/>
        <v>32.734</v>
      </c>
      <c r="AD13" s="14">
        <f t="shared" si="8"/>
        <v>29.15</v>
      </c>
      <c r="AE13" s="5">
        <f t="shared" si="19"/>
        <v>23.5</v>
      </c>
      <c r="AF13" s="14">
        <f t="shared" si="9"/>
        <v>7.71</v>
      </c>
      <c r="AG13" s="5">
        <f t="shared" si="20"/>
        <v>9.322</v>
      </c>
      <c r="AH13" s="5">
        <f t="shared" si="10"/>
        <v>31.070000000000004</v>
      </c>
      <c r="AI13" s="5">
        <f t="shared" si="21"/>
        <v>33.08200000000001</v>
      </c>
      <c r="AK13" s="5">
        <f t="shared" si="11"/>
        <v>13.209999999999999</v>
      </c>
      <c r="AL13" s="5">
        <f t="shared" si="12"/>
        <v>23.87</v>
      </c>
      <c r="AM13" s="5">
        <f t="shared" si="13"/>
        <v>38.78</v>
      </c>
    </row>
    <row r="14" spans="1:39" ht="12.75">
      <c r="A14">
        <v>1904</v>
      </c>
      <c r="B14" s="5">
        <v>0.42</v>
      </c>
      <c r="C14" s="5">
        <v>1.17</v>
      </c>
      <c r="D14" s="5">
        <v>1.72</v>
      </c>
      <c r="E14" s="5">
        <v>1.75</v>
      </c>
      <c r="F14" s="5">
        <v>4.57</v>
      </c>
      <c r="G14" s="5">
        <v>5.28</v>
      </c>
      <c r="H14" s="5">
        <v>2.92</v>
      </c>
      <c r="I14" s="5">
        <v>3.72</v>
      </c>
      <c r="J14" s="5">
        <v>5.12</v>
      </c>
      <c r="K14" s="5">
        <v>5.49</v>
      </c>
      <c r="L14" s="5">
        <v>0.29</v>
      </c>
      <c r="M14" s="5">
        <v>2.02</v>
      </c>
      <c r="O14" s="5">
        <f t="shared" si="0"/>
        <v>34.47</v>
      </c>
      <c r="P14" s="5"/>
      <c r="Q14" s="5">
        <f t="shared" si="1"/>
        <v>5.49</v>
      </c>
      <c r="R14" s="5">
        <f t="shared" si="2"/>
        <v>0.29</v>
      </c>
      <c r="S14" s="13">
        <f t="shared" si="3"/>
        <v>12</v>
      </c>
      <c r="T14"/>
      <c r="U14" s="14">
        <f t="shared" si="4"/>
        <v>8.04</v>
      </c>
      <c r="V14" s="5">
        <f t="shared" si="14"/>
        <v>7.962000000000001</v>
      </c>
      <c r="W14" s="14">
        <f t="shared" si="5"/>
        <v>11.92</v>
      </c>
      <c r="X14" s="5">
        <f t="shared" si="15"/>
        <v>12.936000000000002</v>
      </c>
      <c r="Y14" s="14">
        <f t="shared" si="6"/>
        <v>10.899999999999999</v>
      </c>
      <c r="Z14" s="5">
        <f t="shared" si="16"/>
        <v>9.373999999999999</v>
      </c>
      <c r="AA14" s="14">
        <f t="shared" si="7"/>
        <v>3.63</v>
      </c>
      <c r="AB14" s="5">
        <f t="shared" si="17"/>
        <v>3.242</v>
      </c>
      <c r="AC14" s="5">
        <f t="shared" si="18"/>
        <v>33.588</v>
      </c>
      <c r="AD14" s="14">
        <f t="shared" si="8"/>
        <v>23.360000000000003</v>
      </c>
      <c r="AE14" s="5">
        <f t="shared" si="19"/>
        <v>23.76</v>
      </c>
      <c r="AF14" s="14">
        <f t="shared" si="9"/>
        <v>10.69</v>
      </c>
      <c r="AG14" s="5">
        <f t="shared" si="20"/>
        <v>9.844</v>
      </c>
      <c r="AH14" s="5">
        <f t="shared" si="10"/>
        <v>35.73</v>
      </c>
      <c r="AI14" s="5">
        <f t="shared" si="21"/>
        <v>33.224</v>
      </c>
      <c r="AK14" s="5">
        <f t="shared" si="11"/>
        <v>14.91</v>
      </c>
      <c r="AL14" s="5">
        <f t="shared" si="12"/>
        <v>19.56</v>
      </c>
      <c r="AM14" s="5">
        <f t="shared" si="13"/>
        <v>35.07</v>
      </c>
    </row>
    <row r="15" spans="1:39" ht="12.75">
      <c r="A15">
        <v>1905</v>
      </c>
      <c r="B15" s="5">
        <v>0.9</v>
      </c>
      <c r="C15" s="5">
        <v>0.71</v>
      </c>
      <c r="D15" s="5">
        <v>1.28</v>
      </c>
      <c r="E15" s="5">
        <v>1.36</v>
      </c>
      <c r="F15" s="5">
        <v>3.9</v>
      </c>
      <c r="G15" s="5">
        <v>7.36</v>
      </c>
      <c r="H15" s="5">
        <v>3.65</v>
      </c>
      <c r="I15" s="5">
        <v>4.85</v>
      </c>
      <c r="J15" s="5">
        <v>3.92</v>
      </c>
      <c r="K15" s="5">
        <v>2.26</v>
      </c>
      <c r="L15" s="5">
        <v>1.51</v>
      </c>
      <c r="M15" s="5">
        <v>0.89</v>
      </c>
      <c r="O15" s="5">
        <f t="shared" si="0"/>
        <v>32.589999999999996</v>
      </c>
      <c r="P15" s="5"/>
      <c r="Q15" s="5">
        <f t="shared" si="1"/>
        <v>7.36</v>
      </c>
      <c r="R15" s="5">
        <f t="shared" si="2"/>
        <v>0.71</v>
      </c>
      <c r="S15" s="13">
        <f t="shared" si="3"/>
        <v>12</v>
      </c>
      <c r="T15"/>
      <c r="U15" s="14">
        <f t="shared" si="4"/>
        <v>6.54</v>
      </c>
      <c r="V15" s="5">
        <f t="shared" si="14"/>
        <v>7.634</v>
      </c>
      <c r="W15" s="14">
        <f t="shared" si="5"/>
        <v>15.86</v>
      </c>
      <c r="X15" s="5">
        <f t="shared" si="15"/>
        <v>12.522</v>
      </c>
      <c r="Y15" s="14">
        <f t="shared" si="6"/>
        <v>7.6899999999999995</v>
      </c>
      <c r="Z15" s="5">
        <f t="shared" si="16"/>
        <v>9.018</v>
      </c>
      <c r="AA15" s="14">
        <f t="shared" si="7"/>
        <v>3.26</v>
      </c>
      <c r="AB15" s="5">
        <f t="shared" si="17"/>
        <v>3.102</v>
      </c>
      <c r="AC15" s="5">
        <f t="shared" si="18"/>
        <v>32.08</v>
      </c>
      <c r="AD15" s="14">
        <f t="shared" si="8"/>
        <v>25.04</v>
      </c>
      <c r="AE15" s="5">
        <f t="shared" si="19"/>
        <v>23.380000000000003</v>
      </c>
      <c r="AF15" s="14">
        <f t="shared" si="9"/>
        <v>8.83</v>
      </c>
      <c r="AG15" s="5">
        <f t="shared" si="20"/>
        <v>8.822</v>
      </c>
      <c r="AH15" s="5">
        <f t="shared" si="10"/>
        <v>29.89</v>
      </c>
      <c r="AI15" s="5">
        <f t="shared" si="21"/>
        <v>30.381999999999998</v>
      </c>
      <c r="AK15" s="5">
        <f t="shared" si="11"/>
        <v>15.510000000000002</v>
      </c>
      <c r="AL15" s="5">
        <f t="shared" si="12"/>
        <v>17.080000000000002</v>
      </c>
      <c r="AM15" s="5">
        <f t="shared" si="13"/>
        <v>32.09</v>
      </c>
    </row>
    <row r="16" spans="1:39" ht="12.75">
      <c r="A16">
        <v>1906</v>
      </c>
      <c r="B16" s="5">
        <v>1.86</v>
      </c>
      <c r="C16" s="5">
        <v>0.51</v>
      </c>
      <c r="D16" s="5">
        <v>1.8</v>
      </c>
      <c r="E16" s="5">
        <v>1.39</v>
      </c>
      <c r="F16" s="5">
        <v>4.37</v>
      </c>
      <c r="G16" s="5">
        <v>5.08</v>
      </c>
      <c r="H16" s="5">
        <v>2.41</v>
      </c>
      <c r="I16" s="5">
        <v>4.61</v>
      </c>
      <c r="J16" s="5">
        <v>3.2</v>
      </c>
      <c r="K16" s="5">
        <v>2.86</v>
      </c>
      <c r="L16" s="5">
        <v>2.71</v>
      </c>
      <c r="M16" s="5">
        <v>1.37</v>
      </c>
      <c r="O16" s="5">
        <f t="shared" si="0"/>
        <v>32.17</v>
      </c>
      <c r="P16" s="5"/>
      <c r="Q16" s="5">
        <f t="shared" si="1"/>
        <v>5.08</v>
      </c>
      <c r="R16" s="5">
        <f t="shared" si="2"/>
        <v>0.51</v>
      </c>
      <c r="S16" s="13">
        <f t="shared" si="3"/>
        <v>12</v>
      </c>
      <c r="T16"/>
      <c r="U16" s="14">
        <f t="shared" si="4"/>
        <v>7.5600000000000005</v>
      </c>
      <c r="V16" s="5">
        <f t="shared" si="14"/>
        <v>7.26</v>
      </c>
      <c r="W16" s="14">
        <f t="shared" si="5"/>
        <v>12.100000000000001</v>
      </c>
      <c r="X16" s="5">
        <f t="shared" si="15"/>
        <v>11.73</v>
      </c>
      <c r="Y16" s="14">
        <f t="shared" si="6"/>
        <v>8.77</v>
      </c>
      <c r="Z16" s="5">
        <f t="shared" si="16"/>
        <v>8.151999999999997</v>
      </c>
      <c r="AA16" s="14">
        <f t="shared" si="7"/>
        <v>3.3500000000000005</v>
      </c>
      <c r="AB16" s="5">
        <f t="shared" si="17"/>
        <v>3.314</v>
      </c>
      <c r="AC16" s="5">
        <f t="shared" si="18"/>
        <v>30.308</v>
      </c>
      <c r="AD16" s="14">
        <f t="shared" si="8"/>
        <v>21.06</v>
      </c>
      <c r="AE16" s="5">
        <f t="shared" si="19"/>
        <v>21.56</v>
      </c>
      <c r="AF16" s="14">
        <f t="shared" si="9"/>
        <v>10.49</v>
      </c>
      <c r="AG16" s="5">
        <f t="shared" si="20"/>
        <v>8.828</v>
      </c>
      <c r="AH16" s="5">
        <f t="shared" si="10"/>
        <v>28.78</v>
      </c>
      <c r="AI16" s="5">
        <f t="shared" si="21"/>
        <v>29.674</v>
      </c>
      <c r="AK16" s="5">
        <f t="shared" si="11"/>
        <v>15.01</v>
      </c>
      <c r="AL16" s="5">
        <f t="shared" si="12"/>
        <v>17.16</v>
      </c>
      <c r="AM16" s="5">
        <f t="shared" si="13"/>
        <v>27.02</v>
      </c>
    </row>
    <row r="17" spans="1:39" ht="12.75">
      <c r="A17">
        <v>1907</v>
      </c>
      <c r="B17" s="5">
        <v>1.32</v>
      </c>
      <c r="C17" s="5">
        <v>0.66</v>
      </c>
      <c r="D17" s="5">
        <v>1.57</v>
      </c>
      <c r="E17" s="5">
        <v>1.92</v>
      </c>
      <c r="F17" s="5">
        <v>1.85</v>
      </c>
      <c r="G17" s="5">
        <v>2.54</v>
      </c>
      <c r="H17" s="5">
        <v>3.19</v>
      </c>
      <c r="I17" s="5">
        <v>3.3</v>
      </c>
      <c r="J17" s="5">
        <v>5.49</v>
      </c>
      <c r="K17" s="5">
        <v>0.74</v>
      </c>
      <c r="L17" s="5">
        <v>0.94</v>
      </c>
      <c r="M17" s="5">
        <v>0.57</v>
      </c>
      <c r="O17" s="5">
        <f t="shared" si="0"/>
        <v>24.089999999999996</v>
      </c>
      <c r="P17" s="5"/>
      <c r="Q17" s="5">
        <f t="shared" si="1"/>
        <v>5.49</v>
      </c>
      <c r="R17" s="5">
        <f t="shared" si="2"/>
        <v>0.57</v>
      </c>
      <c r="S17" s="13">
        <f t="shared" si="3"/>
        <v>12</v>
      </c>
      <c r="T17"/>
      <c r="U17" s="14">
        <f t="shared" si="4"/>
        <v>5.34</v>
      </c>
      <c r="V17" s="5">
        <f t="shared" si="14"/>
        <v>7.036</v>
      </c>
      <c r="W17" s="14">
        <f t="shared" si="5"/>
        <v>9.030000000000001</v>
      </c>
      <c r="X17" s="5">
        <f t="shared" si="15"/>
        <v>11.602</v>
      </c>
      <c r="Y17" s="14">
        <f t="shared" si="6"/>
        <v>7.17</v>
      </c>
      <c r="Z17" s="5">
        <f t="shared" si="16"/>
        <v>7.862</v>
      </c>
      <c r="AA17" s="14">
        <f t="shared" si="7"/>
        <v>2.92</v>
      </c>
      <c r="AB17" s="5">
        <f t="shared" si="17"/>
        <v>3.1380000000000003</v>
      </c>
      <c r="AC17" s="5">
        <f t="shared" si="18"/>
        <v>29.65</v>
      </c>
      <c r="AD17" s="14">
        <f t="shared" si="8"/>
        <v>18.29</v>
      </c>
      <c r="AE17" s="5">
        <f t="shared" si="19"/>
        <v>20.845999999999997</v>
      </c>
      <c r="AF17" s="14">
        <f t="shared" si="9"/>
        <v>6.39</v>
      </c>
      <c r="AG17" s="5">
        <f t="shared" si="20"/>
        <v>8.57</v>
      </c>
      <c r="AH17" s="5">
        <f t="shared" si="10"/>
        <v>26.44</v>
      </c>
      <c r="AI17" s="5">
        <f t="shared" si="21"/>
        <v>27.262</v>
      </c>
      <c r="AK17" s="5">
        <f t="shared" si="11"/>
        <v>9.86</v>
      </c>
      <c r="AL17" s="5">
        <f t="shared" si="12"/>
        <v>14.23</v>
      </c>
      <c r="AM17" s="5">
        <f t="shared" si="13"/>
        <v>29.610000000000003</v>
      </c>
    </row>
    <row r="18" spans="1:39" ht="12.75">
      <c r="A18">
        <v>1908</v>
      </c>
      <c r="B18" s="5">
        <v>0.67</v>
      </c>
      <c r="C18" s="5">
        <v>1.68</v>
      </c>
      <c r="D18" s="5">
        <v>1.79</v>
      </c>
      <c r="E18" s="5">
        <v>2.83</v>
      </c>
      <c r="F18" s="5">
        <v>4.2</v>
      </c>
      <c r="G18" s="5">
        <v>4.21</v>
      </c>
      <c r="H18" s="5">
        <v>4.01</v>
      </c>
      <c r="I18" s="5">
        <v>1.52</v>
      </c>
      <c r="J18" s="5">
        <v>3.28</v>
      </c>
      <c r="K18" s="5">
        <v>1.39</v>
      </c>
      <c r="L18" s="5">
        <v>1.56</v>
      </c>
      <c r="M18" s="5">
        <v>1.08</v>
      </c>
      <c r="O18" s="5">
        <f t="shared" si="0"/>
        <v>28.22</v>
      </c>
      <c r="P18" s="5"/>
      <c r="Q18" s="5">
        <f t="shared" si="1"/>
        <v>4.21</v>
      </c>
      <c r="R18" s="5">
        <f t="shared" si="2"/>
        <v>0.67</v>
      </c>
      <c r="S18" s="13">
        <f t="shared" si="3"/>
        <v>12</v>
      </c>
      <c r="T18"/>
      <c r="U18" s="14">
        <f t="shared" si="4"/>
        <v>8.82</v>
      </c>
      <c r="V18" s="5">
        <f t="shared" si="14"/>
        <v>6.7780000000000005</v>
      </c>
      <c r="W18" s="14">
        <f t="shared" si="5"/>
        <v>9.739999999999998</v>
      </c>
      <c r="X18" s="5">
        <f t="shared" si="15"/>
        <v>9.73</v>
      </c>
      <c r="Y18" s="14">
        <f t="shared" si="6"/>
        <v>6.23</v>
      </c>
      <c r="Z18" s="5">
        <f t="shared" si="16"/>
        <v>7.4</v>
      </c>
      <c r="AA18" s="14">
        <f t="shared" si="7"/>
        <v>3.41</v>
      </c>
      <c r="AB18" s="5">
        <f t="shared" si="17"/>
        <v>3.064</v>
      </c>
      <c r="AC18" s="5">
        <f t="shared" si="18"/>
        <v>27.029999999999994</v>
      </c>
      <c r="AD18" s="14">
        <f t="shared" si="8"/>
        <v>20.05</v>
      </c>
      <c r="AE18" s="5">
        <f t="shared" si="19"/>
        <v>18.692</v>
      </c>
      <c r="AF18" s="14">
        <f t="shared" si="9"/>
        <v>7.74</v>
      </c>
      <c r="AG18" s="5">
        <f t="shared" si="20"/>
        <v>8.212</v>
      </c>
      <c r="AH18" s="5">
        <f t="shared" si="10"/>
        <v>27.53</v>
      </c>
      <c r="AI18" s="5">
        <f t="shared" si="21"/>
        <v>27.176</v>
      </c>
      <c r="AK18" s="5">
        <f t="shared" si="11"/>
        <v>15.380000000000003</v>
      </c>
      <c r="AL18" s="5">
        <f t="shared" si="12"/>
        <v>12.84</v>
      </c>
      <c r="AM18" s="5">
        <f t="shared" si="13"/>
        <v>25.45</v>
      </c>
    </row>
    <row r="19" spans="1:39" ht="12.75">
      <c r="A19">
        <v>1909</v>
      </c>
      <c r="B19" s="5">
        <v>0.67</v>
      </c>
      <c r="C19" s="5">
        <v>1.66</v>
      </c>
      <c r="D19" s="5">
        <v>1.38</v>
      </c>
      <c r="E19" s="5">
        <v>3</v>
      </c>
      <c r="F19" s="5">
        <v>2.54</v>
      </c>
      <c r="G19" s="5">
        <v>3.36</v>
      </c>
      <c r="H19" s="5">
        <v>5.29</v>
      </c>
      <c r="I19" s="5">
        <v>2.63</v>
      </c>
      <c r="J19" s="5">
        <v>2.97</v>
      </c>
      <c r="K19" s="5">
        <v>1.72</v>
      </c>
      <c r="L19" s="5">
        <v>4.76</v>
      </c>
      <c r="M19" s="5">
        <v>1.2</v>
      </c>
      <c r="O19" s="5">
        <f t="shared" si="0"/>
        <v>31.179999999999996</v>
      </c>
      <c r="P19" s="5"/>
      <c r="Q19" s="5">
        <f t="shared" si="1"/>
        <v>5.29</v>
      </c>
      <c r="R19" s="5">
        <f t="shared" si="2"/>
        <v>0.67</v>
      </c>
      <c r="S19" s="13">
        <f t="shared" si="3"/>
        <v>12</v>
      </c>
      <c r="T19"/>
      <c r="U19" s="14">
        <f t="shared" si="4"/>
        <v>6.92</v>
      </c>
      <c r="V19" s="5">
        <f t="shared" si="14"/>
        <v>6.694</v>
      </c>
      <c r="W19" s="14">
        <f t="shared" si="5"/>
        <v>11.280000000000001</v>
      </c>
      <c r="X19" s="5">
        <f t="shared" si="15"/>
        <v>9.669999999999998</v>
      </c>
      <c r="Y19" s="14">
        <f t="shared" si="6"/>
        <v>9.45</v>
      </c>
      <c r="Z19" s="5">
        <f t="shared" si="16"/>
        <v>8.428</v>
      </c>
      <c r="AA19" s="14">
        <f t="shared" si="7"/>
        <v>2.75</v>
      </c>
      <c r="AB19" s="5">
        <f t="shared" si="17"/>
        <v>2.968</v>
      </c>
      <c r="AC19" s="5">
        <f t="shared" si="18"/>
        <v>28.008</v>
      </c>
      <c r="AD19" s="14">
        <f t="shared" si="8"/>
        <v>19.79</v>
      </c>
      <c r="AE19" s="5">
        <f t="shared" si="19"/>
        <v>18.964000000000002</v>
      </c>
      <c r="AF19" s="14">
        <f t="shared" si="9"/>
        <v>9.4</v>
      </c>
      <c r="AG19" s="5">
        <f t="shared" si="20"/>
        <v>8.574000000000002</v>
      </c>
      <c r="AH19" s="5">
        <f t="shared" si="10"/>
        <v>23.67</v>
      </c>
      <c r="AI19" s="5">
        <f t="shared" si="21"/>
        <v>29.148000000000003</v>
      </c>
      <c r="AK19" s="5">
        <f t="shared" si="11"/>
        <v>12.61</v>
      </c>
      <c r="AL19" s="5">
        <f t="shared" si="12"/>
        <v>18.57</v>
      </c>
      <c r="AM19" s="5">
        <f t="shared" si="13"/>
        <v>25.97</v>
      </c>
    </row>
    <row r="20" spans="1:39" ht="12.75">
      <c r="A20">
        <v>1910</v>
      </c>
      <c r="B20" s="5">
        <v>0.88</v>
      </c>
      <c r="C20" s="5">
        <v>0.67</v>
      </c>
      <c r="D20" s="5">
        <v>0.17</v>
      </c>
      <c r="E20" s="5">
        <v>2.41</v>
      </c>
      <c r="F20" s="5">
        <v>2.67</v>
      </c>
      <c r="G20" s="5">
        <v>0.6</v>
      </c>
      <c r="H20" s="5">
        <v>2.34</v>
      </c>
      <c r="I20" s="5">
        <v>3.56</v>
      </c>
      <c r="J20" s="5">
        <v>2.69</v>
      </c>
      <c r="K20" s="5">
        <v>1.81</v>
      </c>
      <c r="L20" s="5">
        <v>0.88</v>
      </c>
      <c r="M20" s="5">
        <v>0.81</v>
      </c>
      <c r="O20" s="5">
        <f t="shared" si="0"/>
        <v>19.489999999999995</v>
      </c>
      <c r="P20" s="5"/>
      <c r="Q20" s="5">
        <f t="shared" si="1"/>
        <v>3.56</v>
      </c>
      <c r="R20" s="5">
        <f t="shared" si="2"/>
        <v>0.17</v>
      </c>
      <c r="S20" s="13">
        <f t="shared" si="3"/>
        <v>12</v>
      </c>
      <c r="T20"/>
      <c r="U20" s="14">
        <f t="shared" si="4"/>
        <v>5.25</v>
      </c>
      <c r="V20" s="5">
        <f t="shared" si="14"/>
        <v>7.410000000000001</v>
      </c>
      <c r="W20" s="14">
        <f t="shared" si="5"/>
        <v>6.5</v>
      </c>
      <c r="X20" s="5">
        <f t="shared" si="15"/>
        <v>10.744</v>
      </c>
      <c r="Y20" s="14">
        <f t="shared" si="6"/>
        <v>5.38</v>
      </c>
      <c r="Z20" s="5">
        <f t="shared" si="16"/>
        <v>8.196</v>
      </c>
      <c r="AA20" s="14">
        <f t="shared" si="7"/>
        <v>2.89</v>
      </c>
      <c r="AB20" s="5">
        <f t="shared" si="17"/>
        <v>3.136</v>
      </c>
      <c r="AC20" s="5">
        <f t="shared" si="18"/>
        <v>29.617999999999995</v>
      </c>
      <c r="AD20" s="14">
        <f t="shared" si="8"/>
        <v>14.27</v>
      </c>
      <c r="AE20" s="5">
        <f t="shared" si="19"/>
        <v>20.574</v>
      </c>
      <c r="AF20" s="14">
        <f t="shared" si="9"/>
        <v>7.04</v>
      </c>
      <c r="AG20" s="5">
        <f t="shared" si="20"/>
        <v>9.116000000000001</v>
      </c>
      <c r="AH20" s="5">
        <f t="shared" si="10"/>
        <v>29.46</v>
      </c>
      <c r="AI20" s="5">
        <f t="shared" si="21"/>
        <v>30.218</v>
      </c>
      <c r="AK20" s="5">
        <f t="shared" si="11"/>
        <v>7.3999999999999995</v>
      </c>
      <c r="AL20" s="5">
        <f t="shared" si="12"/>
        <v>12.090000000000002</v>
      </c>
      <c r="AM20" s="5">
        <f t="shared" si="13"/>
        <v>23.770000000000003</v>
      </c>
    </row>
    <row r="21" spans="1:39" ht="12.75">
      <c r="A21">
        <v>1911</v>
      </c>
      <c r="B21" s="5">
        <v>0.96</v>
      </c>
      <c r="C21" s="5">
        <v>1.12</v>
      </c>
      <c r="D21" s="5">
        <v>1.46</v>
      </c>
      <c r="E21" s="5">
        <v>1</v>
      </c>
      <c r="F21" s="5">
        <v>4.68</v>
      </c>
      <c r="G21" s="5">
        <v>2.46</v>
      </c>
      <c r="H21" s="5">
        <v>5.83</v>
      </c>
      <c r="I21" s="5">
        <v>3.51</v>
      </c>
      <c r="J21" s="5">
        <v>4.94</v>
      </c>
      <c r="K21" s="5">
        <v>6.69</v>
      </c>
      <c r="L21" s="5">
        <v>2.28</v>
      </c>
      <c r="M21" s="5">
        <v>2.13</v>
      </c>
      <c r="O21" s="5">
        <f t="shared" si="0"/>
        <v>37.06</v>
      </c>
      <c r="P21" s="5"/>
      <c r="Q21" s="5">
        <f t="shared" si="1"/>
        <v>6.69</v>
      </c>
      <c r="R21" s="5">
        <f t="shared" si="2"/>
        <v>0.96</v>
      </c>
      <c r="S21" s="13">
        <f t="shared" si="3"/>
        <v>12</v>
      </c>
      <c r="T21"/>
      <c r="U21" s="14">
        <f t="shared" si="4"/>
        <v>7.14</v>
      </c>
      <c r="V21" s="5">
        <f t="shared" si="14"/>
        <v>7.539999999999999</v>
      </c>
      <c r="W21" s="14">
        <f t="shared" si="5"/>
        <v>11.799999999999999</v>
      </c>
      <c r="X21" s="5">
        <f t="shared" si="15"/>
        <v>11.254</v>
      </c>
      <c r="Y21" s="14">
        <f t="shared" si="6"/>
        <v>13.91</v>
      </c>
      <c r="Z21" s="5">
        <f t="shared" si="16"/>
        <v>8.588</v>
      </c>
      <c r="AA21" s="14">
        <f t="shared" si="7"/>
        <v>2.87</v>
      </c>
      <c r="AB21" s="5">
        <f t="shared" si="17"/>
        <v>2.91</v>
      </c>
      <c r="AC21" s="5">
        <f t="shared" si="18"/>
        <v>30.32</v>
      </c>
      <c r="AD21" s="14">
        <f t="shared" si="8"/>
        <v>22.42</v>
      </c>
      <c r="AE21" s="5">
        <f t="shared" si="19"/>
        <v>21.102</v>
      </c>
      <c r="AF21" s="14">
        <f t="shared" si="9"/>
        <v>12.300000000000002</v>
      </c>
      <c r="AG21" s="5">
        <f t="shared" si="20"/>
        <v>9.232000000000001</v>
      </c>
      <c r="AH21" s="5">
        <f t="shared" si="10"/>
        <v>38.64</v>
      </c>
      <c r="AI21" s="5">
        <f t="shared" si="21"/>
        <v>31.73</v>
      </c>
      <c r="AK21" s="5">
        <f t="shared" si="11"/>
        <v>11.68</v>
      </c>
      <c r="AL21" s="5">
        <f t="shared" si="12"/>
        <v>25.380000000000003</v>
      </c>
      <c r="AM21" s="5">
        <f t="shared" si="13"/>
        <v>36.68000000000001</v>
      </c>
    </row>
    <row r="22" spans="1:39" ht="12.75">
      <c r="A22">
        <v>1912</v>
      </c>
      <c r="B22" s="5">
        <v>0.52</v>
      </c>
      <c r="C22" s="5">
        <v>0.22</v>
      </c>
      <c r="D22" s="5">
        <v>0.46</v>
      </c>
      <c r="E22" s="5">
        <v>3.11</v>
      </c>
      <c r="F22" s="5">
        <v>5.35</v>
      </c>
      <c r="G22" s="5">
        <v>1.64</v>
      </c>
      <c r="H22" s="5">
        <v>5.51</v>
      </c>
      <c r="I22" s="5">
        <v>7.25</v>
      </c>
      <c r="J22" s="5">
        <v>3.48</v>
      </c>
      <c r="K22" s="5">
        <v>1.85</v>
      </c>
      <c r="L22" s="5">
        <v>0.68</v>
      </c>
      <c r="M22" s="5">
        <v>2.07</v>
      </c>
      <c r="O22" s="5">
        <f t="shared" si="0"/>
        <v>32.14</v>
      </c>
      <c r="P22" s="5"/>
      <c r="Q22" s="5">
        <f t="shared" si="1"/>
        <v>7.25</v>
      </c>
      <c r="R22" s="5">
        <f t="shared" si="2"/>
        <v>0.22</v>
      </c>
      <c r="S22" s="13">
        <f t="shared" si="3"/>
        <v>12</v>
      </c>
      <c r="T22"/>
      <c r="U22" s="14">
        <f t="shared" si="4"/>
        <v>8.92</v>
      </c>
      <c r="V22" s="5">
        <f t="shared" si="14"/>
        <v>7.736</v>
      </c>
      <c r="W22" s="14">
        <f t="shared" si="5"/>
        <v>14.399999999999999</v>
      </c>
      <c r="X22" s="5">
        <f t="shared" si="15"/>
        <v>12.255999999999998</v>
      </c>
      <c r="Y22" s="14">
        <f t="shared" si="6"/>
        <v>6.01</v>
      </c>
      <c r="Z22" s="5">
        <f t="shared" si="16"/>
        <v>8.072</v>
      </c>
      <c r="AA22" s="14">
        <f t="shared" si="7"/>
        <v>3.76</v>
      </c>
      <c r="AB22" s="5">
        <f t="shared" si="17"/>
        <v>3.0840000000000005</v>
      </c>
      <c r="AC22" s="5">
        <f t="shared" si="18"/>
        <v>30.821999999999996</v>
      </c>
      <c r="AD22" s="14">
        <f t="shared" si="8"/>
        <v>26.34</v>
      </c>
      <c r="AE22" s="5">
        <f t="shared" si="19"/>
        <v>22.498</v>
      </c>
      <c r="AF22" s="14">
        <f t="shared" si="9"/>
        <v>9.1</v>
      </c>
      <c r="AG22" s="5">
        <f t="shared" si="20"/>
        <v>8.714000000000002</v>
      </c>
      <c r="AH22" s="5">
        <f t="shared" si="10"/>
        <v>31.79</v>
      </c>
      <c r="AI22" s="5">
        <f t="shared" si="21"/>
        <v>32.856</v>
      </c>
      <c r="AK22" s="5">
        <f t="shared" si="11"/>
        <v>11.3</v>
      </c>
      <c r="AL22" s="5">
        <f t="shared" si="12"/>
        <v>20.84</v>
      </c>
      <c r="AM22" s="5">
        <f t="shared" si="13"/>
        <v>35.14</v>
      </c>
    </row>
    <row r="23" spans="1:39" ht="12.75">
      <c r="A23">
        <v>1913</v>
      </c>
      <c r="B23" s="5">
        <v>0.63</v>
      </c>
      <c r="C23" s="5">
        <v>1.06</v>
      </c>
      <c r="D23" s="5">
        <v>2.81</v>
      </c>
      <c r="E23" s="5">
        <v>2.14</v>
      </c>
      <c r="F23" s="5">
        <v>4.52</v>
      </c>
      <c r="G23" s="5">
        <v>3.14</v>
      </c>
      <c r="H23" s="5">
        <v>6.92</v>
      </c>
      <c r="I23" s="5">
        <v>2.23</v>
      </c>
      <c r="J23" s="5">
        <v>3.74</v>
      </c>
      <c r="K23" s="5">
        <v>2.89</v>
      </c>
      <c r="L23" s="5">
        <v>1.56</v>
      </c>
      <c r="M23" s="5">
        <v>0.09</v>
      </c>
      <c r="O23" s="5">
        <f t="shared" si="0"/>
        <v>31.729999999999997</v>
      </c>
      <c r="P23" s="5"/>
      <c r="Q23" s="5">
        <f t="shared" si="1"/>
        <v>6.92</v>
      </c>
      <c r="R23" s="5">
        <f t="shared" si="2"/>
        <v>0.09</v>
      </c>
      <c r="S23" s="13">
        <f t="shared" si="3"/>
        <v>12</v>
      </c>
      <c r="T23"/>
      <c r="U23" s="14">
        <f t="shared" si="4"/>
        <v>9.469999999999999</v>
      </c>
      <c r="V23" s="5">
        <f t="shared" si="14"/>
        <v>7.981999999999999</v>
      </c>
      <c r="W23" s="14">
        <f t="shared" si="5"/>
        <v>12.290000000000001</v>
      </c>
      <c r="X23" s="5">
        <f t="shared" si="15"/>
        <v>13.532</v>
      </c>
      <c r="Y23" s="14">
        <f t="shared" si="6"/>
        <v>8.190000000000001</v>
      </c>
      <c r="Z23" s="5">
        <f t="shared" si="16"/>
        <v>9.024000000000001</v>
      </c>
      <c r="AA23" s="14">
        <f t="shared" si="7"/>
        <v>2.2800000000000002</v>
      </c>
      <c r="AB23" s="5">
        <f t="shared" si="17"/>
        <v>3.3520000000000003</v>
      </c>
      <c r="AC23" s="5">
        <f t="shared" si="18"/>
        <v>33.688</v>
      </c>
      <c r="AD23" s="14">
        <f t="shared" si="8"/>
        <v>22.689999999999998</v>
      </c>
      <c r="AE23" s="5">
        <f t="shared" si="19"/>
        <v>24.142000000000003</v>
      </c>
      <c r="AF23" s="14">
        <f t="shared" si="9"/>
        <v>8.32</v>
      </c>
      <c r="AG23" s="5">
        <f t="shared" si="20"/>
        <v>9.91</v>
      </c>
      <c r="AH23" s="5">
        <f t="shared" si="10"/>
        <v>35.09</v>
      </c>
      <c r="AI23" s="5">
        <f t="shared" si="21"/>
        <v>34.45400000000001</v>
      </c>
      <c r="AK23" s="5">
        <f t="shared" si="11"/>
        <v>14.3</v>
      </c>
      <c r="AL23" s="5">
        <f t="shared" si="12"/>
        <v>17.43</v>
      </c>
      <c r="AM23" s="5">
        <f t="shared" si="13"/>
        <v>34.56</v>
      </c>
    </row>
    <row r="24" spans="1:39" ht="12.75">
      <c r="A24">
        <v>1914</v>
      </c>
      <c r="B24" s="5">
        <v>1.65</v>
      </c>
      <c r="C24" s="5">
        <v>0.54</v>
      </c>
      <c r="D24" s="5">
        <v>1.59</v>
      </c>
      <c r="E24" s="5">
        <v>3.49</v>
      </c>
      <c r="F24" s="5">
        <v>2.82</v>
      </c>
      <c r="G24" s="5">
        <v>7.04</v>
      </c>
      <c r="H24" s="5">
        <v>3.86</v>
      </c>
      <c r="I24" s="5">
        <v>5.39</v>
      </c>
      <c r="J24" s="5">
        <v>4.17</v>
      </c>
      <c r="K24" s="5">
        <v>1.56</v>
      </c>
      <c r="L24" s="5">
        <v>1.14</v>
      </c>
      <c r="M24" s="5">
        <v>0.44</v>
      </c>
      <c r="O24" s="5">
        <f t="shared" si="0"/>
        <v>33.69</v>
      </c>
      <c r="P24" s="5"/>
      <c r="Q24" s="5">
        <f t="shared" si="1"/>
        <v>7.04</v>
      </c>
      <c r="R24" s="5">
        <f t="shared" si="2"/>
        <v>0.44</v>
      </c>
      <c r="S24" s="13">
        <f t="shared" si="3"/>
        <v>12</v>
      </c>
      <c r="T24"/>
      <c r="U24" s="14">
        <f t="shared" si="4"/>
        <v>7.9</v>
      </c>
      <c r="V24" s="5">
        <f t="shared" si="14"/>
        <v>8.383999999999999</v>
      </c>
      <c r="W24" s="14">
        <f t="shared" si="5"/>
        <v>16.29</v>
      </c>
      <c r="X24" s="5">
        <f t="shared" si="15"/>
        <v>13.584</v>
      </c>
      <c r="Y24" s="14">
        <f t="shared" si="6"/>
        <v>6.87</v>
      </c>
      <c r="Z24" s="5">
        <f t="shared" si="16"/>
        <v>8.266</v>
      </c>
      <c r="AA24" s="14">
        <f t="shared" si="7"/>
        <v>3.62</v>
      </c>
      <c r="AB24" s="5">
        <f t="shared" si="17"/>
        <v>3.35</v>
      </c>
      <c r="AC24" s="5">
        <f t="shared" si="18"/>
        <v>33.302</v>
      </c>
      <c r="AD24" s="14">
        <f t="shared" si="8"/>
        <v>26.770000000000003</v>
      </c>
      <c r="AE24" s="5">
        <f t="shared" si="19"/>
        <v>24.544000000000004</v>
      </c>
      <c r="AF24" s="14">
        <f t="shared" si="9"/>
        <v>6.8100000000000005</v>
      </c>
      <c r="AG24" s="5">
        <f t="shared" si="20"/>
        <v>9.416</v>
      </c>
      <c r="AH24" s="5">
        <f t="shared" si="10"/>
        <v>29.300000000000004</v>
      </c>
      <c r="AI24" s="5">
        <f t="shared" si="21"/>
        <v>32.212</v>
      </c>
      <c r="AK24" s="5">
        <f t="shared" si="11"/>
        <v>17.13</v>
      </c>
      <c r="AL24" s="5">
        <f t="shared" si="12"/>
        <v>16.560000000000002</v>
      </c>
      <c r="AM24" s="5">
        <f t="shared" si="13"/>
        <v>30.970000000000002</v>
      </c>
    </row>
    <row r="25" spans="1:39" ht="12.75">
      <c r="A25">
        <v>1915</v>
      </c>
      <c r="B25" s="5">
        <v>1.36</v>
      </c>
      <c r="C25" s="5">
        <v>1.82</v>
      </c>
      <c r="D25" s="5">
        <v>0.49</v>
      </c>
      <c r="E25" s="5">
        <v>1.12</v>
      </c>
      <c r="F25" s="5">
        <v>4.87</v>
      </c>
      <c r="G25" s="5">
        <v>4.75</v>
      </c>
      <c r="H25" s="5">
        <v>4.2</v>
      </c>
      <c r="I25" s="5">
        <v>3.93</v>
      </c>
      <c r="J25" s="5">
        <v>3.62</v>
      </c>
      <c r="K25" s="5">
        <v>3.06</v>
      </c>
      <c r="L25" s="5">
        <v>3.46</v>
      </c>
      <c r="M25" s="5">
        <v>1.14</v>
      </c>
      <c r="O25" s="5">
        <f t="shared" si="0"/>
        <v>33.82</v>
      </c>
      <c r="P25" s="5"/>
      <c r="Q25" s="5">
        <f t="shared" si="1"/>
        <v>4.87</v>
      </c>
      <c r="R25" s="5">
        <f t="shared" si="2"/>
        <v>0.49</v>
      </c>
      <c r="S25" s="13">
        <f t="shared" si="3"/>
        <v>12</v>
      </c>
      <c r="T25"/>
      <c r="U25" s="14">
        <f t="shared" si="4"/>
        <v>6.48</v>
      </c>
      <c r="V25" s="5">
        <f t="shared" si="14"/>
        <v>7.851999999999999</v>
      </c>
      <c r="W25" s="14">
        <f t="shared" si="5"/>
        <v>12.879999999999999</v>
      </c>
      <c r="X25" s="5">
        <f t="shared" si="15"/>
        <v>12.856</v>
      </c>
      <c r="Y25" s="14">
        <f t="shared" si="6"/>
        <v>10.14</v>
      </c>
      <c r="Z25" s="5">
        <f t="shared" si="16"/>
        <v>8.392000000000001</v>
      </c>
      <c r="AA25" s="14">
        <f t="shared" si="7"/>
        <v>4.2299999999999995</v>
      </c>
      <c r="AB25" s="5">
        <f t="shared" si="17"/>
        <v>3.2099999999999995</v>
      </c>
      <c r="AC25" s="5">
        <f t="shared" si="18"/>
        <v>32.17999999999999</v>
      </c>
      <c r="AD25" s="14">
        <f t="shared" si="8"/>
        <v>22.490000000000002</v>
      </c>
      <c r="AE25" s="5">
        <f t="shared" si="19"/>
        <v>22.796</v>
      </c>
      <c r="AF25" s="14">
        <f t="shared" si="9"/>
        <v>13.02</v>
      </c>
      <c r="AG25" s="5">
        <f t="shared" si="20"/>
        <v>9.175999999999998</v>
      </c>
      <c r="AH25" s="5">
        <f t="shared" si="10"/>
        <v>37.45</v>
      </c>
      <c r="AI25" s="5">
        <f t="shared" si="21"/>
        <v>31.512</v>
      </c>
      <c r="AK25" s="5">
        <f t="shared" si="11"/>
        <v>14.41</v>
      </c>
      <c r="AL25" s="5">
        <f t="shared" si="12"/>
        <v>19.41</v>
      </c>
      <c r="AM25" s="5">
        <f t="shared" si="13"/>
        <v>37.93</v>
      </c>
    </row>
    <row r="26" spans="1:39" ht="12.75">
      <c r="A26">
        <v>1916</v>
      </c>
      <c r="B26" s="5">
        <v>2.3</v>
      </c>
      <c r="C26" s="5">
        <v>0.79</v>
      </c>
      <c r="D26" s="5">
        <v>2.27</v>
      </c>
      <c r="E26" s="5">
        <v>3.51</v>
      </c>
      <c r="F26" s="5">
        <v>3.37</v>
      </c>
      <c r="G26" s="5">
        <v>6.28</v>
      </c>
      <c r="H26" s="5">
        <v>2.65</v>
      </c>
      <c r="I26" s="5">
        <v>3.13</v>
      </c>
      <c r="J26" s="5">
        <v>5.49</v>
      </c>
      <c r="K26" s="5">
        <v>2.82</v>
      </c>
      <c r="L26" s="5">
        <v>1.81</v>
      </c>
      <c r="M26" s="5">
        <v>0.71</v>
      </c>
      <c r="O26" s="5">
        <f t="shared" si="0"/>
        <v>35.13</v>
      </c>
      <c r="P26" s="5"/>
      <c r="Q26" s="5">
        <f t="shared" si="1"/>
        <v>6.28</v>
      </c>
      <c r="R26" s="5">
        <f t="shared" si="2"/>
        <v>0.71</v>
      </c>
      <c r="S26" s="13">
        <f t="shared" si="3"/>
        <v>12</v>
      </c>
      <c r="T26"/>
      <c r="U26" s="14">
        <f t="shared" si="4"/>
        <v>9.149999999999999</v>
      </c>
      <c r="V26" s="5">
        <f t="shared" si="14"/>
        <v>7.803999999999999</v>
      </c>
      <c r="W26" s="14">
        <f t="shared" si="5"/>
        <v>12.059999999999999</v>
      </c>
      <c r="X26" s="5">
        <f t="shared" si="15"/>
        <v>12.463999999999999</v>
      </c>
      <c r="Y26" s="14">
        <f t="shared" si="6"/>
        <v>10.120000000000001</v>
      </c>
      <c r="Z26" s="5">
        <f t="shared" si="16"/>
        <v>8.112</v>
      </c>
      <c r="AA26" s="14">
        <f t="shared" si="7"/>
        <v>2.86</v>
      </c>
      <c r="AB26" s="5">
        <f t="shared" si="17"/>
        <v>3.4899999999999998</v>
      </c>
      <c r="AC26" s="5">
        <f t="shared" si="18"/>
        <v>31.847999999999995</v>
      </c>
      <c r="AD26" s="14">
        <f t="shared" si="8"/>
        <v>24.43</v>
      </c>
      <c r="AE26" s="5">
        <f t="shared" si="19"/>
        <v>22.336</v>
      </c>
      <c r="AF26" s="14">
        <f t="shared" si="9"/>
        <v>9.83</v>
      </c>
      <c r="AG26" s="5">
        <f t="shared" si="20"/>
        <v>9.495999999999999</v>
      </c>
      <c r="AH26" s="5">
        <f t="shared" si="10"/>
        <v>27.43</v>
      </c>
      <c r="AI26" s="5">
        <f t="shared" si="21"/>
        <v>31.222</v>
      </c>
      <c r="AK26" s="5">
        <f t="shared" si="11"/>
        <v>18.52</v>
      </c>
      <c r="AL26" s="5">
        <f t="shared" si="12"/>
        <v>16.61</v>
      </c>
      <c r="AM26" s="5">
        <f t="shared" si="13"/>
        <v>29.35</v>
      </c>
    </row>
    <row r="27" spans="1:39" ht="12.75">
      <c r="A27">
        <v>1917</v>
      </c>
      <c r="B27" s="5">
        <v>1.31</v>
      </c>
      <c r="C27" s="5">
        <v>0.84</v>
      </c>
      <c r="D27" s="5">
        <v>2.34</v>
      </c>
      <c r="E27" s="5">
        <v>2.38</v>
      </c>
      <c r="F27" s="5">
        <v>1.54</v>
      </c>
      <c r="G27" s="5">
        <v>4.33</v>
      </c>
      <c r="H27" s="5">
        <v>2.63</v>
      </c>
      <c r="I27" s="5">
        <v>3.8</v>
      </c>
      <c r="J27" s="5">
        <v>2.92</v>
      </c>
      <c r="K27" s="5">
        <v>3.41</v>
      </c>
      <c r="L27" s="5">
        <v>0.31</v>
      </c>
      <c r="M27" s="5">
        <v>0.72</v>
      </c>
      <c r="O27" s="5">
        <f t="shared" si="0"/>
        <v>26.53</v>
      </c>
      <c r="P27" s="5"/>
      <c r="Q27" s="5">
        <f t="shared" si="1"/>
        <v>4.33</v>
      </c>
      <c r="R27" s="5">
        <f t="shared" si="2"/>
        <v>0.31</v>
      </c>
      <c r="S27" s="13">
        <f t="shared" si="3"/>
        <v>12</v>
      </c>
      <c r="T27"/>
      <c r="U27" s="14">
        <f t="shared" si="4"/>
        <v>6.26</v>
      </c>
      <c r="V27" s="5">
        <f t="shared" si="14"/>
        <v>7.718000000000001</v>
      </c>
      <c r="W27" s="14">
        <f t="shared" si="5"/>
        <v>10.76</v>
      </c>
      <c r="X27" s="5">
        <f t="shared" si="15"/>
        <v>12.254</v>
      </c>
      <c r="Y27" s="14">
        <f t="shared" si="6"/>
        <v>6.64</v>
      </c>
      <c r="Z27" s="5">
        <f t="shared" si="16"/>
        <v>8.656</v>
      </c>
      <c r="AA27" s="14">
        <f t="shared" si="7"/>
        <v>3.06</v>
      </c>
      <c r="AB27" s="5">
        <f t="shared" si="17"/>
        <v>3.2880000000000003</v>
      </c>
      <c r="AC27" s="5">
        <f t="shared" si="18"/>
        <v>32.16799999999999</v>
      </c>
      <c r="AD27" s="14">
        <f t="shared" si="8"/>
        <v>17.6</v>
      </c>
      <c r="AE27" s="5">
        <f t="shared" si="19"/>
        <v>21.726000000000003</v>
      </c>
      <c r="AF27" s="14">
        <f t="shared" si="9"/>
        <v>7.9</v>
      </c>
      <c r="AG27" s="5">
        <f t="shared" si="20"/>
        <v>10.698</v>
      </c>
      <c r="AH27" s="5">
        <f t="shared" si="10"/>
        <v>28.29</v>
      </c>
      <c r="AI27" s="5">
        <f t="shared" si="21"/>
        <v>31.522</v>
      </c>
      <c r="AK27" s="5">
        <f t="shared" si="11"/>
        <v>12.74</v>
      </c>
      <c r="AL27" s="5">
        <f t="shared" si="12"/>
        <v>13.790000000000001</v>
      </c>
      <c r="AM27" s="5">
        <f t="shared" si="13"/>
        <v>27.46</v>
      </c>
    </row>
    <row r="28" spans="1:39" ht="12.75">
      <c r="A28">
        <v>1918</v>
      </c>
      <c r="B28" s="5">
        <v>1.09</v>
      </c>
      <c r="C28" s="5">
        <v>1.25</v>
      </c>
      <c r="D28" s="5">
        <v>1.12</v>
      </c>
      <c r="E28" s="5">
        <v>1.59</v>
      </c>
      <c r="F28" s="5">
        <v>6.52</v>
      </c>
      <c r="G28" s="5">
        <v>2.1</v>
      </c>
      <c r="H28" s="5">
        <v>3.13</v>
      </c>
      <c r="I28" s="5">
        <v>5.1</v>
      </c>
      <c r="J28" s="5">
        <v>1.95</v>
      </c>
      <c r="K28" s="5">
        <v>2.48</v>
      </c>
      <c r="L28" s="5">
        <v>2.36</v>
      </c>
      <c r="M28" s="5">
        <v>1.38</v>
      </c>
      <c r="O28" s="5">
        <f t="shared" si="0"/>
        <v>30.069999999999997</v>
      </c>
      <c r="P28" s="5"/>
      <c r="Q28" s="5">
        <f t="shared" si="1"/>
        <v>6.52</v>
      </c>
      <c r="R28" s="5">
        <f t="shared" si="2"/>
        <v>1.09</v>
      </c>
      <c r="S28" s="13">
        <f t="shared" si="3"/>
        <v>12</v>
      </c>
      <c r="T28"/>
      <c r="U28" s="14">
        <f t="shared" si="4"/>
        <v>9.23</v>
      </c>
      <c r="V28" s="5">
        <f t="shared" si="14"/>
        <v>7.859999999999999</v>
      </c>
      <c r="W28" s="14">
        <f t="shared" si="5"/>
        <v>10.33</v>
      </c>
      <c r="X28" s="5">
        <f t="shared" si="15"/>
        <v>12.040000000000001</v>
      </c>
      <c r="Y28" s="14">
        <f t="shared" si="6"/>
        <v>6.789999999999999</v>
      </c>
      <c r="Z28" s="5">
        <f t="shared" si="16"/>
        <v>7.878</v>
      </c>
      <c r="AA28" s="14">
        <f t="shared" si="7"/>
        <v>3.6799999999999997</v>
      </c>
      <c r="AB28" s="5">
        <f t="shared" si="17"/>
        <v>3.1799999999999997</v>
      </c>
      <c r="AC28" s="5">
        <f t="shared" si="18"/>
        <v>31.262</v>
      </c>
      <c r="AD28" s="14">
        <f t="shared" si="8"/>
        <v>20.389999999999997</v>
      </c>
      <c r="AE28" s="5">
        <f t="shared" si="19"/>
        <v>20.824</v>
      </c>
      <c r="AF28" s="14">
        <f t="shared" si="9"/>
        <v>9.92</v>
      </c>
      <c r="AG28" s="5">
        <f t="shared" si="20"/>
        <v>10.175999999999998</v>
      </c>
      <c r="AH28" s="5">
        <f t="shared" si="10"/>
        <v>33.64</v>
      </c>
      <c r="AI28" s="5">
        <f t="shared" si="21"/>
        <v>30.508</v>
      </c>
      <c r="AK28" s="5">
        <f t="shared" si="11"/>
        <v>13.67</v>
      </c>
      <c r="AL28" s="5">
        <f t="shared" si="12"/>
        <v>16.4</v>
      </c>
      <c r="AM28" s="5">
        <f t="shared" si="13"/>
        <v>32.37</v>
      </c>
    </row>
    <row r="29" spans="1:39" ht="12.75">
      <c r="A29">
        <v>1919</v>
      </c>
      <c r="B29" s="5">
        <v>0.59</v>
      </c>
      <c r="C29" s="5">
        <v>1.71</v>
      </c>
      <c r="D29" s="5">
        <v>1.4</v>
      </c>
      <c r="E29" s="5">
        <v>3.64</v>
      </c>
      <c r="F29" s="5">
        <v>2.43</v>
      </c>
      <c r="G29" s="5">
        <v>6.2</v>
      </c>
      <c r="H29" s="5">
        <v>5.96</v>
      </c>
      <c r="I29" s="5">
        <v>3.08</v>
      </c>
      <c r="J29" s="5">
        <v>2.41</v>
      </c>
      <c r="K29" s="5">
        <v>3.59</v>
      </c>
      <c r="L29" s="5">
        <v>3.59</v>
      </c>
      <c r="M29" s="5">
        <v>0.69</v>
      </c>
      <c r="O29" s="5">
        <f t="shared" si="0"/>
        <v>35.28999999999999</v>
      </c>
      <c r="P29" s="5"/>
      <c r="Q29" s="5">
        <f t="shared" si="1"/>
        <v>6.2</v>
      </c>
      <c r="R29" s="5">
        <f t="shared" si="2"/>
        <v>0.59</v>
      </c>
      <c r="S29" s="13">
        <f t="shared" si="3"/>
        <v>12</v>
      </c>
      <c r="T29"/>
      <c r="U29" s="14">
        <f t="shared" si="4"/>
        <v>7.470000000000001</v>
      </c>
      <c r="V29" s="5">
        <f t="shared" si="14"/>
        <v>7.928</v>
      </c>
      <c r="W29" s="14">
        <f t="shared" si="5"/>
        <v>15.24</v>
      </c>
      <c r="X29" s="5">
        <f t="shared" si="15"/>
        <v>11.818000000000001</v>
      </c>
      <c r="Y29" s="14">
        <f t="shared" si="6"/>
        <v>9.59</v>
      </c>
      <c r="Z29" s="5">
        <f t="shared" si="16"/>
        <v>7.095999999999999</v>
      </c>
      <c r="AA29" s="14">
        <f t="shared" si="7"/>
        <v>2.61</v>
      </c>
      <c r="AB29" s="5">
        <f t="shared" si="17"/>
        <v>3.72</v>
      </c>
      <c r="AC29" s="5">
        <f t="shared" si="18"/>
        <v>30.191999999999997</v>
      </c>
      <c r="AD29" s="14">
        <f t="shared" si="8"/>
        <v>23.720000000000002</v>
      </c>
      <c r="AE29" s="5">
        <f t="shared" si="19"/>
        <v>20.332</v>
      </c>
      <c r="AF29" s="14">
        <f t="shared" si="9"/>
        <v>12.82</v>
      </c>
      <c r="AG29" s="5">
        <f t="shared" si="20"/>
        <v>10.052</v>
      </c>
      <c r="AH29" s="5">
        <f t="shared" si="10"/>
        <v>30.799999999999997</v>
      </c>
      <c r="AI29" s="5">
        <f t="shared" si="21"/>
        <v>31.281999999999993</v>
      </c>
      <c r="AK29" s="5">
        <f t="shared" si="11"/>
        <v>15.969999999999999</v>
      </c>
      <c r="AL29" s="5">
        <f t="shared" si="12"/>
        <v>19.32</v>
      </c>
      <c r="AM29" s="5">
        <f t="shared" si="13"/>
        <v>35.489999999999995</v>
      </c>
    </row>
    <row r="30" spans="1:39" ht="12.75">
      <c r="A30">
        <v>1920</v>
      </c>
      <c r="B30" s="5">
        <v>1.29</v>
      </c>
      <c r="C30" s="5">
        <v>0.63</v>
      </c>
      <c r="D30" s="5">
        <v>3.03</v>
      </c>
      <c r="E30" s="5">
        <v>1.81</v>
      </c>
      <c r="F30" s="5">
        <v>2.35</v>
      </c>
      <c r="G30" s="5">
        <v>7.06</v>
      </c>
      <c r="H30" s="5">
        <v>2.77</v>
      </c>
      <c r="I30" s="5">
        <v>1.98</v>
      </c>
      <c r="J30" s="5">
        <v>2.01</v>
      </c>
      <c r="K30" s="5">
        <v>2.4</v>
      </c>
      <c r="L30" s="5">
        <v>1.84</v>
      </c>
      <c r="M30" s="5">
        <v>2.12</v>
      </c>
      <c r="O30" s="5">
        <f t="shared" si="0"/>
        <v>29.29</v>
      </c>
      <c r="P30" s="5"/>
      <c r="Q30" s="5">
        <f t="shared" si="1"/>
        <v>7.06</v>
      </c>
      <c r="R30" s="5">
        <f t="shared" si="2"/>
        <v>0.63</v>
      </c>
      <c r="S30" s="13">
        <f t="shared" si="3"/>
        <v>12</v>
      </c>
      <c r="T30"/>
      <c r="U30" s="14">
        <f t="shared" si="4"/>
        <v>7.1899999999999995</v>
      </c>
      <c r="V30" s="5">
        <f t="shared" si="14"/>
        <v>8.42</v>
      </c>
      <c r="W30" s="14">
        <f t="shared" si="5"/>
        <v>11.81</v>
      </c>
      <c r="X30" s="5">
        <f t="shared" si="15"/>
        <v>11.838</v>
      </c>
      <c r="Y30" s="14">
        <f t="shared" si="6"/>
        <v>6.25</v>
      </c>
      <c r="Z30" s="5">
        <f t="shared" si="16"/>
        <v>7.452</v>
      </c>
      <c r="AA30" s="14">
        <f t="shared" si="7"/>
        <v>3.6900000000000004</v>
      </c>
      <c r="AB30" s="5">
        <f t="shared" si="17"/>
        <v>3.6700000000000004</v>
      </c>
      <c r="AC30" s="5">
        <f t="shared" si="18"/>
        <v>31.426</v>
      </c>
      <c r="AD30" s="14">
        <f t="shared" si="8"/>
        <v>17.979999999999997</v>
      </c>
      <c r="AE30" s="5">
        <f t="shared" si="19"/>
        <v>21.23</v>
      </c>
      <c r="AF30" s="14">
        <f t="shared" si="9"/>
        <v>10.41</v>
      </c>
      <c r="AG30" s="5">
        <f t="shared" si="20"/>
        <v>10.278000000000002</v>
      </c>
      <c r="AH30" s="5">
        <f t="shared" si="10"/>
        <v>32.379999999999995</v>
      </c>
      <c r="AI30" s="5">
        <f t="shared" si="21"/>
        <v>31.512</v>
      </c>
      <c r="AK30" s="5">
        <f t="shared" si="11"/>
        <v>16.169999999999998</v>
      </c>
      <c r="AL30" s="5">
        <f t="shared" si="12"/>
        <v>13.120000000000001</v>
      </c>
      <c r="AM30" s="5">
        <f t="shared" si="13"/>
        <v>26.6</v>
      </c>
    </row>
    <row r="31" spans="1:39" ht="12.75">
      <c r="A31">
        <v>1921</v>
      </c>
      <c r="B31" s="5">
        <v>0.66</v>
      </c>
      <c r="C31" s="5">
        <v>0.91</v>
      </c>
      <c r="D31" s="5">
        <v>2.48</v>
      </c>
      <c r="E31" s="5">
        <v>3.89</v>
      </c>
      <c r="F31" s="5">
        <v>3.12</v>
      </c>
      <c r="G31" s="5">
        <v>2.42</v>
      </c>
      <c r="H31" s="5">
        <v>5.31</v>
      </c>
      <c r="I31" s="5">
        <v>3.22</v>
      </c>
      <c r="J31" s="5">
        <v>4.01</v>
      </c>
      <c r="K31" s="5">
        <v>1.03</v>
      </c>
      <c r="L31" s="5">
        <v>1.17</v>
      </c>
      <c r="M31" s="5">
        <v>1.56</v>
      </c>
      <c r="O31" s="5">
        <f t="shared" si="0"/>
        <v>29.779999999999998</v>
      </c>
      <c r="P31" s="5"/>
      <c r="Q31" s="5">
        <f t="shared" si="1"/>
        <v>5.31</v>
      </c>
      <c r="R31" s="5">
        <f t="shared" si="2"/>
        <v>0.66</v>
      </c>
      <c r="S31" s="13">
        <f t="shared" si="3"/>
        <v>12</v>
      </c>
      <c r="T31"/>
      <c r="U31" s="14">
        <f t="shared" si="4"/>
        <v>9.49</v>
      </c>
      <c r="V31" s="5">
        <f t="shared" si="14"/>
        <v>7.787999999999999</v>
      </c>
      <c r="W31" s="14">
        <f t="shared" si="5"/>
        <v>10.95</v>
      </c>
      <c r="X31" s="5">
        <f t="shared" si="15"/>
        <v>12.514</v>
      </c>
      <c r="Y31" s="14">
        <f t="shared" si="6"/>
        <v>6.21</v>
      </c>
      <c r="Z31" s="5">
        <f t="shared" si="16"/>
        <v>6.981999999999999</v>
      </c>
      <c r="AA31" s="14">
        <f t="shared" si="7"/>
        <v>5.5600000000000005</v>
      </c>
      <c r="AB31" s="5">
        <f t="shared" si="17"/>
        <v>3.5220000000000007</v>
      </c>
      <c r="AC31" s="5">
        <f t="shared" si="18"/>
        <v>30.903999999999996</v>
      </c>
      <c r="AD31" s="14">
        <f t="shared" si="8"/>
        <v>21.97</v>
      </c>
      <c r="AE31" s="5">
        <f t="shared" si="19"/>
        <v>21.233999999999998</v>
      </c>
      <c r="AF31" s="14">
        <f t="shared" si="9"/>
        <v>9.209999999999999</v>
      </c>
      <c r="AG31" s="5">
        <f t="shared" si="20"/>
        <v>9.617999999999999</v>
      </c>
      <c r="AH31" s="5">
        <f t="shared" si="10"/>
        <v>31.299999999999997</v>
      </c>
      <c r="AI31" s="5">
        <f t="shared" si="21"/>
        <v>31.017999999999994</v>
      </c>
      <c r="AK31" s="5">
        <f t="shared" si="11"/>
        <v>13.479999999999999</v>
      </c>
      <c r="AL31" s="5">
        <f t="shared" si="12"/>
        <v>16.299999999999997</v>
      </c>
      <c r="AM31" s="5">
        <f t="shared" si="13"/>
        <v>33.989999999999995</v>
      </c>
    </row>
    <row r="32" spans="1:39" ht="12.75">
      <c r="A32">
        <v>1922</v>
      </c>
      <c r="B32" s="5">
        <v>0.97</v>
      </c>
      <c r="C32" s="5">
        <v>3.03</v>
      </c>
      <c r="D32" s="5">
        <v>1.45</v>
      </c>
      <c r="E32" s="5">
        <v>3.56</v>
      </c>
      <c r="F32" s="5">
        <v>3.71</v>
      </c>
      <c r="G32" s="5">
        <v>4.97</v>
      </c>
      <c r="H32" s="5">
        <v>3.81</v>
      </c>
      <c r="I32" s="5">
        <v>2.08</v>
      </c>
      <c r="J32" s="5">
        <v>3.96</v>
      </c>
      <c r="K32" s="5">
        <v>1.22</v>
      </c>
      <c r="L32" s="5">
        <v>3.24</v>
      </c>
      <c r="M32" s="5">
        <v>0.7</v>
      </c>
      <c r="O32" s="5">
        <f t="shared" si="0"/>
        <v>32.7</v>
      </c>
      <c r="P32" s="5"/>
      <c r="Q32" s="5">
        <f t="shared" si="1"/>
        <v>4.97</v>
      </c>
      <c r="R32" s="5">
        <f t="shared" si="2"/>
        <v>0.7</v>
      </c>
      <c r="S32" s="13">
        <f t="shared" si="3"/>
        <v>12</v>
      </c>
      <c r="T32"/>
      <c r="U32" s="14">
        <f t="shared" si="4"/>
        <v>8.719999999999999</v>
      </c>
      <c r="V32" s="5">
        <f t="shared" si="14"/>
        <v>8.28</v>
      </c>
      <c r="W32" s="14">
        <f t="shared" si="5"/>
        <v>10.86</v>
      </c>
      <c r="X32" s="5">
        <f t="shared" si="15"/>
        <v>12.078</v>
      </c>
      <c r="Y32" s="14">
        <f t="shared" si="6"/>
        <v>8.42</v>
      </c>
      <c r="Z32" s="5">
        <f t="shared" si="16"/>
        <v>6.162000000000001</v>
      </c>
      <c r="AA32" s="14">
        <f t="shared" si="7"/>
        <v>2.81</v>
      </c>
      <c r="AB32" s="5">
        <f t="shared" si="17"/>
        <v>3.5060000000000002</v>
      </c>
      <c r="AC32" s="5">
        <f t="shared" si="18"/>
        <v>30.131999999999998</v>
      </c>
      <c r="AD32" s="14">
        <f t="shared" si="8"/>
        <v>22.089999999999996</v>
      </c>
      <c r="AE32" s="5">
        <f t="shared" si="19"/>
        <v>21.4</v>
      </c>
      <c r="AF32" s="14">
        <f t="shared" si="9"/>
        <v>9.030000000000001</v>
      </c>
      <c r="AG32" s="5">
        <f t="shared" si="20"/>
        <v>8.175999999999998</v>
      </c>
      <c r="AH32" s="5">
        <f t="shared" si="10"/>
        <v>29.44</v>
      </c>
      <c r="AI32" s="5">
        <f t="shared" si="21"/>
        <v>30.103999999999996</v>
      </c>
      <c r="AK32" s="5">
        <f t="shared" si="11"/>
        <v>17.689999999999998</v>
      </c>
      <c r="AL32" s="5">
        <f t="shared" si="12"/>
        <v>15.010000000000002</v>
      </c>
      <c r="AM32" s="5">
        <f t="shared" si="13"/>
        <v>29.61</v>
      </c>
    </row>
    <row r="33" spans="1:39" ht="12.75">
      <c r="A33">
        <v>1923</v>
      </c>
      <c r="B33" s="5">
        <v>1.61</v>
      </c>
      <c r="C33" s="5">
        <v>0.5</v>
      </c>
      <c r="D33" s="5">
        <v>1.76</v>
      </c>
      <c r="E33" s="5">
        <v>1.99</v>
      </c>
      <c r="F33" s="5">
        <v>2.32</v>
      </c>
      <c r="G33" s="5">
        <v>6.42</v>
      </c>
      <c r="H33" s="5">
        <v>4.64</v>
      </c>
      <c r="I33" s="5">
        <v>2.65</v>
      </c>
      <c r="J33" s="5">
        <v>2.39</v>
      </c>
      <c r="K33" s="5">
        <v>1.3</v>
      </c>
      <c r="L33" s="5">
        <v>0.75</v>
      </c>
      <c r="M33" s="5">
        <v>1.13</v>
      </c>
      <c r="O33" s="5">
        <f t="shared" si="0"/>
        <v>27.459999999999997</v>
      </c>
      <c r="P33" s="5"/>
      <c r="Q33" s="5">
        <f t="shared" si="1"/>
        <v>6.42</v>
      </c>
      <c r="R33" s="5">
        <f t="shared" si="2"/>
        <v>0.5</v>
      </c>
      <c r="S33" s="13">
        <f t="shared" si="3"/>
        <v>12</v>
      </c>
      <c r="T33"/>
      <c r="U33" s="14">
        <f t="shared" si="4"/>
        <v>6.07</v>
      </c>
      <c r="V33" s="5">
        <f t="shared" si="14"/>
        <v>7.587999999999999</v>
      </c>
      <c r="W33" s="14">
        <f t="shared" si="5"/>
        <v>13.709999999999999</v>
      </c>
      <c r="X33" s="5">
        <f t="shared" si="15"/>
        <v>12.245999999999999</v>
      </c>
      <c r="Y33" s="14">
        <f t="shared" si="6"/>
        <v>4.44</v>
      </c>
      <c r="Z33" s="5">
        <f t="shared" si="16"/>
        <v>6.4959999999999996</v>
      </c>
      <c r="AA33" s="14">
        <f t="shared" si="7"/>
        <v>2.94</v>
      </c>
      <c r="AB33" s="5">
        <f t="shared" si="17"/>
        <v>3.474</v>
      </c>
      <c r="AC33" s="5">
        <f t="shared" si="18"/>
        <v>29.65</v>
      </c>
      <c r="AD33" s="14">
        <f t="shared" si="8"/>
        <v>20.41</v>
      </c>
      <c r="AE33" s="5">
        <f t="shared" si="19"/>
        <v>21.927999999999997</v>
      </c>
      <c r="AF33" s="14">
        <f t="shared" si="9"/>
        <v>6.62</v>
      </c>
      <c r="AG33" s="5">
        <f t="shared" si="20"/>
        <v>7.7700000000000005</v>
      </c>
      <c r="AH33" s="5">
        <f t="shared" si="10"/>
        <v>31.17</v>
      </c>
      <c r="AI33" s="5">
        <f t="shared" si="21"/>
        <v>30.564</v>
      </c>
      <c r="AK33" s="5">
        <f t="shared" si="11"/>
        <v>14.6</v>
      </c>
      <c r="AL33" s="5">
        <f t="shared" si="12"/>
        <v>12.86</v>
      </c>
      <c r="AM33" s="5">
        <f t="shared" si="13"/>
        <v>28.439999999999998</v>
      </c>
    </row>
    <row r="34" spans="1:39" ht="12.75">
      <c r="A34">
        <v>1924</v>
      </c>
      <c r="B34" s="5">
        <v>0.95</v>
      </c>
      <c r="C34" s="5">
        <v>0.86</v>
      </c>
      <c r="D34" s="5">
        <v>1.63</v>
      </c>
      <c r="E34" s="5">
        <v>4.89</v>
      </c>
      <c r="F34" s="5">
        <v>3.41</v>
      </c>
      <c r="G34" s="5">
        <v>3.84</v>
      </c>
      <c r="H34" s="5">
        <v>3.48</v>
      </c>
      <c r="I34" s="5">
        <v>5.74</v>
      </c>
      <c r="J34" s="5">
        <v>3.19</v>
      </c>
      <c r="K34" s="5">
        <v>0.83</v>
      </c>
      <c r="L34" s="5">
        <v>1.47</v>
      </c>
      <c r="M34" s="5">
        <v>1.14</v>
      </c>
      <c r="O34" s="5">
        <f t="shared" si="0"/>
        <v>31.429999999999996</v>
      </c>
      <c r="P34" s="5"/>
      <c r="Q34" s="5">
        <f t="shared" si="1"/>
        <v>5.74</v>
      </c>
      <c r="R34" s="5">
        <f t="shared" si="2"/>
        <v>0.83</v>
      </c>
      <c r="S34" s="13">
        <f t="shared" si="3"/>
        <v>12</v>
      </c>
      <c r="T34"/>
      <c r="U34" s="14">
        <f t="shared" si="4"/>
        <v>9.93</v>
      </c>
      <c r="V34" s="5">
        <f t="shared" si="14"/>
        <v>7.075999999999999</v>
      </c>
      <c r="W34" s="14">
        <f t="shared" si="5"/>
        <v>13.06</v>
      </c>
      <c r="X34" s="5">
        <f t="shared" si="15"/>
        <v>12.904</v>
      </c>
      <c r="Y34" s="14">
        <f t="shared" si="6"/>
        <v>5.489999999999999</v>
      </c>
      <c r="Z34" s="5">
        <f t="shared" si="16"/>
        <v>7.8359999999999985</v>
      </c>
      <c r="AA34" s="14">
        <f t="shared" si="7"/>
        <v>2.53</v>
      </c>
      <c r="AB34" s="5">
        <f t="shared" si="17"/>
        <v>2.9939999999999998</v>
      </c>
      <c r="AC34" s="5">
        <f t="shared" si="18"/>
        <v>31.266</v>
      </c>
      <c r="AD34" s="14">
        <f t="shared" si="8"/>
        <v>24.55</v>
      </c>
      <c r="AE34" s="5">
        <f t="shared" si="19"/>
        <v>22.793999999999997</v>
      </c>
      <c r="AF34" s="14">
        <f t="shared" si="9"/>
        <v>5.61</v>
      </c>
      <c r="AG34" s="5">
        <f t="shared" si="20"/>
        <v>8.164</v>
      </c>
      <c r="AH34" s="5">
        <f t="shared" si="10"/>
        <v>26.229999999999997</v>
      </c>
      <c r="AI34" s="5">
        <f t="shared" si="21"/>
        <v>30.506</v>
      </c>
      <c r="AK34" s="5">
        <f t="shared" si="11"/>
        <v>15.58</v>
      </c>
      <c r="AL34" s="5">
        <f t="shared" si="12"/>
        <v>15.850000000000001</v>
      </c>
      <c r="AM34" s="5">
        <f t="shared" si="13"/>
        <v>27.060000000000002</v>
      </c>
    </row>
    <row r="35" spans="1:39" ht="12.75">
      <c r="A35">
        <v>1925</v>
      </c>
      <c r="B35" s="5">
        <v>0.43</v>
      </c>
      <c r="C35" s="5">
        <v>0.96</v>
      </c>
      <c r="D35" s="5">
        <v>0.78</v>
      </c>
      <c r="E35" s="5">
        <v>1.81</v>
      </c>
      <c r="F35" s="5">
        <v>1.14</v>
      </c>
      <c r="G35" s="5">
        <v>6.09</v>
      </c>
      <c r="H35" s="5">
        <v>4</v>
      </c>
      <c r="I35" s="5">
        <v>2.56</v>
      </c>
      <c r="J35" s="5">
        <v>5.02</v>
      </c>
      <c r="K35" s="5">
        <v>1.73</v>
      </c>
      <c r="L35" s="5">
        <v>1.17</v>
      </c>
      <c r="M35" s="5">
        <v>1.19</v>
      </c>
      <c r="O35" s="5">
        <f t="shared" si="0"/>
        <v>26.88</v>
      </c>
      <c r="P35" s="5"/>
      <c r="Q35" s="5">
        <f t="shared" si="1"/>
        <v>6.09</v>
      </c>
      <c r="R35" s="5">
        <f t="shared" si="2"/>
        <v>0.43</v>
      </c>
      <c r="S35" s="13">
        <f t="shared" si="3"/>
        <v>12</v>
      </c>
      <c r="T35"/>
      <c r="U35" s="14">
        <f t="shared" si="4"/>
        <v>3.7299999999999995</v>
      </c>
      <c r="V35" s="5">
        <f t="shared" si="14"/>
        <v>6.854000000000001</v>
      </c>
      <c r="W35" s="14">
        <f t="shared" si="5"/>
        <v>12.65</v>
      </c>
      <c r="X35" s="5">
        <f t="shared" si="15"/>
        <v>12.879999999999999</v>
      </c>
      <c r="Y35" s="14">
        <f t="shared" si="6"/>
        <v>7.92</v>
      </c>
      <c r="Z35" s="5">
        <f t="shared" si="16"/>
        <v>7.936</v>
      </c>
      <c r="AA35" s="14">
        <f t="shared" si="7"/>
        <v>3.53</v>
      </c>
      <c r="AB35" s="5">
        <f t="shared" si="17"/>
        <v>3.196</v>
      </c>
      <c r="AC35" s="5">
        <f t="shared" si="18"/>
        <v>30.972</v>
      </c>
      <c r="AD35" s="14">
        <f t="shared" si="8"/>
        <v>20.619999999999997</v>
      </c>
      <c r="AE35" s="5">
        <f t="shared" si="19"/>
        <v>22.342</v>
      </c>
      <c r="AF35" s="14">
        <f t="shared" si="9"/>
        <v>8.379999999999999</v>
      </c>
      <c r="AG35" s="5">
        <f t="shared" si="20"/>
        <v>8.373999999999999</v>
      </c>
      <c r="AH35" s="5">
        <f t="shared" si="10"/>
        <v>34.67999999999999</v>
      </c>
      <c r="AI35" s="5">
        <f t="shared" si="21"/>
        <v>31.689999999999998</v>
      </c>
      <c r="AK35" s="5">
        <f t="shared" si="11"/>
        <v>11.21</v>
      </c>
      <c r="AL35" s="5">
        <f t="shared" si="12"/>
        <v>15.67</v>
      </c>
      <c r="AM35" s="5">
        <f t="shared" si="13"/>
        <v>28.83</v>
      </c>
    </row>
    <row r="36" spans="1:39" ht="12.75">
      <c r="A36">
        <v>1926</v>
      </c>
      <c r="B36" s="5">
        <v>0.86</v>
      </c>
      <c r="C36" s="5">
        <v>1.48</v>
      </c>
      <c r="D36" s="5">
        <v>1.95</v>
      </c>
      <c r="E36" s="5">
        <v>1.43</v>
      </c>
      <c r="F36" s="5">
        <v>3.55</v>
      </c>
      <c r="G36" s="5">
        <v>3.89</v>
      </c>
      <c r="H36" s="5">
        <v>4.22</v>
      </c>
      <c r="I36" s="5">
        <v>6.13</v>
      </c>
      <c r="J36" s="5">
        <v>7.08</v>
      </c>
      <c r="K36" s="5">
        <v>3.27</v>
      </c>
      <c r="L36" s="5">
        <v>2.56</v>
      </c>
      <c r="M36" s="5">
        <v>1.44</v>
      </c>
      <c r="O36" s="5">
        <f t="shared" si="0"/>
        <v>37.86</v>
      </c>
      <c r="P36" s="5"/>
      <c r="Q36" s="5">
        <f t="shared" si="1"/>
        <v>7.08</v>
      </c>
      <c r="R36" s="5">
        <f t="shared" si="2"/>
        <v>0.86</v>
      </c>
      <c r="S36" s="13">
        <f t="shared" si="3"/>
        <v>12</v>
      </c>
      <c r="T36"/>
      <c r="U36" s="14">
        <f t="shared" si="4"/>
        <v>6.93</v>
      </c>
      <c r="V36" s="5">
        <f t="shared" si="14"/>
        <v>6.909999999999999</v>
      </c>
      <c r="W36" s="14">
        <f t="shared" si="5"/>
        <v>14.239999999999998</v>
      </c>
      <c r="X36" s="5">
        <f t="shared" si="15"/>
        <v>12.95</v>
      </c>
      <c r="Y36" s="14">
        <f t="shared" si="6"/>
        <v>12.91</v>
      </c>
      <c r="Z36" s="5">
        <f t="shared" si="16"/>
        <v>9.246</v>
      </c>
      <c r="AA36" s="14">
        <f t="shared" si="7"/>
        <v>3.16</v>
      </c>
      <c r="AB36" s="5">
        <f t="shared" si="17"/>
        <v>3.4539999999999997</v>
      </c>
      <c r="AC36" s="5">
        <f t="shared" si="18"/>
        <v>32.19799999999999</v>
      </c>
      <c r="AD36" s="14">
        <f t="shared" si="8"/>
        <v>26.299999999999997</v>
      </c>
      <c r="AE36" s="5">
        <f t="shared" si="19"/>
        <v>23.316</v>
      </c>
      <c r="AF36" s="14">
        <f t="shared" si="9"/>
        <v>11.179999999999998</v>
      </c>
      <c r="AG36" s="5">
        <f t="shared" si="20"/>
        <v>9.212</v>
      </c>
      <c r="AH36" s="5">
        <f t="shared" si="10"/>
        <v>31.009999999999998</v>
      </c>
      <c r="AI36" s="5">
        <f t="shared" si="21"/>
        <v>31.562</v>
      </c>
      <c r="AK36" s="5">
        <f t="shared" si="11"/>
        <v>13.16</v>
      </c>
      <c r="AL36" s="5">
        <f t="shared" si="12"/>
        <v>24.7</v>
      </c>
      <c r="AM36" s="5">
        <f t="shared" si="13"/>
        <v>37.55</v>
      </c>
    </row>
    <row r="37" spans="1:39" ht="12.75">
      <c r="A37">
        <v>1927</v>
      </c>
      <c r="B37" s="5">
        <v>0.87</v>
      </c>
      <c r="C37" s="5">
        <v>0.85</v>
      </c>
      <c r="D37" s="5">
        <v>2.19</v>
      </c>
      <c r="E37" s="5">
        <v>1.59</v>
      </c>
      <c r="F37" s="5">
        <v>3.83</v>
      </c>
      <c r="G37" s="5">
        <v>3.52</v>
      </c>
      <c r="H37" s="5">
        <v>5.83</v>
      </c>
      <c r="I37" s="5">
        <v>1.39</v>
      </c>
      <c r="J37" s="5">
        <v>3.67</v>
      </c>
      <c r="K37" s="5">
        <v>2.82</v>
      </c>
      <c r="L37" s="5">
        <v>2.43</v>
      </c>
      <c r="M37" s="5">
        <v>2.24</v>
      </c>
      <c r="O37" s="5">
        <f aca="true" t="shared" si="22" ref="O37:O68">IF(S37&gt;11,SUM(B37:M37),"")</f>
        <v>31.230000000000004</v>
      </c>
      <c r="P37" s="5"/>
      <c r="Q37" s="5">
        <f aca="true" t="shared" si="23" ref="Q37:Q68">MAX(B37:M37)</f>
        <v>5.83</v>
      </c>
      <c r="R37" s="5">
        <f aca="true" t="shared" si="24" ref="R37:R68">MIN(B37:M37)</f>
        <v>0.85</v>
      </c>
      <c r="S37" s="13">
        <f aca="true" t="shared" si="25" ref="S37:S68">COUNT(B37:M37)</f>
        <v>12</v>
      </c>
      <c r="T37"/>
      <c r="U37" s="14">
        <f aca="true" t="shared" si="26" ref="U37:U68">IF(COUNT(D37:F37)&gt;2,SUM(D37:F37),"")</f>
        <v>7.61</v>
      </c>
      <c r="V37" s="5">
        <f t="shared" si="14"/>
        <v>6.452</v>
      </c>
      <c r="W37" s="14">
        <f aca="true" t="shared" si="27" ref="W37:W68">IF(COUNT(G37:I37)&gt;2,SUM(G37:I37),"")</f>
        <v>10.74</v>
      </c>
      <c r="X37" s="5">
        <f t="shared" si="15"/>
        <v>12.316</v>
      </c>
      <c r="Y37" s="14">
        <f aca="true" t="shared" si="28" ref="Y37:Y68">IF(COUNT(J37:L37)&gt;2,SUM(J37:L37),"")</f>
        <v>8.92</v>
      </c>
      <c r="Z37" s="5">
        <f t="shared" si="16"/>
        <v>9.5</v>
      </c>
      <c r="AA37" s="14">
        <f aca="true" t="shared" si="29" ref="AA37:AA68">IF(COUNT(M37,B38:C38)&gt;2,SUM(M37,B38:C38),"")</f>
        <v>3.8200000000000003</v>
      </c>
      <c r="AB37" s="5">
        <f t="shared" si="17"/>
        <v>3.5819999999999994</v>
      </c>
      <c r="AC37" s="5">
        <f t="shared" si="18"/>
        <v>31.648000000000003</v>
      </c>
      <c r="AD37" s="14">
        <f aca="true" t="shared" si="30" ref="AD37:AD68">IF(COUNT(E37:J37)&gt;5,SUM(E37:J37),"")</f>
        <v>19.83</v>
      </c>
      <c r="AE37" s="5">
        <f t="shared" si="19"/>
        <v>22.35</v>
      </c>
      <c r="AF37" s="14">
        <f aca="true" t="shared" si="31" ref="AF37:AF68">IF(COUNT(K37:M37,B38:D38)&gt;5,SUM(K37:M37,B38:D38),"")</f>
        <v>10.08</v>
      </c>
      <c r="AG37" s="5">
        <f t="shared" si="20"/>
        <v>9.572</v>
      </c>
      <c r="AH37" s="5">
        <f aca="true" t="shared" si="32" ref="AH37:AH68">IF(COUNT(AF37,AD38)&gt;1,AF37+AD38,"")</f>
        <v>35.36</v>
      </c>
      <c r="AI37" s="5">
        <f t="shared" si="21"/>
        <v>31.605999999999995</v>
      </c>
      <c r="AK37" s="5">
        <f aca="true" t="shared" si="33" ref="AK37:AK68">IF(COUNT(B37:G37)&gt;5,SUM(B37:G37),"")</f>
        <v>12.85</v>
      </c>
      <c r="AL37" s="5">
        <f aca="true" t="shared" si="34" ref="AL37:AL68">IF(COUNT(H37:M37)&gt;5,SUM(H37:M37),"")</f>
        <v>18.380000000000003</v>
      </c>
      <c r="AM37" s="5">
        <f aca="true" t="shared" si="35" ref="AM37:AM68">IF(COUNT(AL37,AK38)=2,AL37+AK38,"")</f>
        <v>29.910000000000004</v>
      </c>
    </row>
    <row r="38" spans="1:39" ht="12.75">
      <c r="A38">
        <v>1928</v>
      </c>
      <c r="B38" s="5">
        <v>0.65</v>
      </c>
      <c r="C38" s="5">
        <v>0.93</v>
      </c>
      <c r="D38" s="5">
        <v>1.01</v>
      </c>
      <c r="E38" s="5">
        <v>2.97</v>
      </c>
      <c r="F38" s="5">
        <v>2.37</v>
      </c>
      <c r="G38" s="5">
        <v>3.6</v>
      </c>
      <c r="H38" s="5">
        <v>4.73</v>
      </c>
      <c r="I38" s="5">
        <v>5.73</v>
      </c>
      <c r="J38" s="5">
        <v>5.88</v>
      </c>
      <c r="K38" s="5">
        <v>4.31</v>
      </c>
      <c r="L38" s="5">
        <v>0.8</v>
      </c>
      <c r="M38" s="5">
        <v>0.61</v>
      </c>
      <c r="O38" s="5">
        <f t="shared" si="22"/>
        <v>33.589999999999996</v>
      </c>
      <c r="P38" s="5"/>
      <c r="Q38" s="5">
        <f t="shared" si="23"/>
        <v>5.88</v>
      </c>
      <c r="R38" s="5">
        <f t="shared" si="24"/>
        <v>0.61</v>
      </c>
      <c r="S38" s="13">
        <f t="shared" si="25"/>
        <v>12</v>
      </c>
      <c r="T38"/>
      <c r="U38" s="14">
        <f t="shared" si="26"/>
        <v>6.3500000000000005</v>
      </c>
      <c r="V38" s="5">
        <f aca="true" t="shared" si="36" ref="V38:V69">IF(COUNT(U36:U40)&gt;4,AVERAGE(U36:U40),"")</f>
        <v>6.958</v>
      </c>
      <c r="W38" s="14">
        <f t="shared" si="27"/>
        <v>14.06</v>
      </c>
      <c r="X38" s="5">
        <f aca="true" t="shared" si="37" ref="X38:X69">IF(COUNT(W36:W40)&gt;4,AVERAGE(W36:W40),"")</f>
        <v>11.824</v>
      </c>
      <c r="Y38" s="14">
        <f t="shared" si="28"/>
        <v>10.99</v>
      </c>
      <c r="Z38" s="5">
        <f aca="true" t="shared" si="38" ref="Z38:Z69">IF(COUNT(Y36:Y40)&gt;4,AVERAGE(Y36:Y40),"")</f>
        <v>9.546</v>
      </c>
      <c r="AA38" s="14">
        <f t="shared" si="29"/>
        <v>4.2299999999999995</v>
      </c>
      <c r="AB38" s="5">
        <f aca="true" t="shared" si="39" ref="AB38:AB69">IF(COUNT(AA36:AA40)&gt;4,AVERAGE(AA36:AA40),"")</f>
        <v>3.196</v>
      </c>
      <c r="AC38" s="5">
        <f aca="true" t="shared" si="40" ref="AC38:AC69">IF(COUNT(O36:O40)&gt;4,AVERAGE(O36:O40),"")</f>
        <v>31.746000000000002</v>
      </c>
      <c r="AD38" s="14">
        <f t="shared" si="30"/>
        <v>25.279999999999998</v>
      </c>
      <c r="AE38" s="5">
        <f aca="true" t="shared" si="41" ref="AE38:AE69">IF(COUNT(AD36:AD40)&gt;4,AVERAGE(AD36:AD40),"")</f>
        <v>22.034</v>
      </c>
      <c r="AF38" s="14">
        <f t="shared" si="31"/>
        <v>10.81</v>
      </c>
      <c r="AG38" s="5">
        <f aca="true" t="shared" si="42" ref="AG38:AG69">IF(COUNT(AF36:AF40)&gt;4,AVERAGE(AF36:AF40),"")</f>
        <v>9.303999999999998</v>
      </c>
      <c r="AH38" s="5">
        <f t="shared" si="32"/>
        <v>30.53</v>
      </c>
      <c r="AI38" s="5">
        <f t="shared" si="21"/>
        <v>30.292</v>
      </c>
      <c r="AK38" s="5">
        <f t="shared" si="33"/>
        <v>11.530000000000001</v>
      </c>
      <c r="AL38" s="5">
        <f t="shared" si="34"/>
        <v>22.06</v>
      </c>
      <c r="AM38" s="5">
        <f t="shared" si="35"/>
        <v>37.65</v>
      </c>
    </row>
    <row r="39" spans="1:39" ht="12.75">
      <c r="A39">
        <v>1929</v>
      </c>
      <c r="B39" s="5">
        <v>2.26</v>
      </c>
      <c r="C39" s="5">
        <v>1.36</v>
      </c>
      <c r="D39" s="5">
        <v>1.47</v>
      </c>
      <c r="E39" s="5">
        <v>3.26</v>
      </c>
      <c r="F39" s="5">
        <v>2.91</v>
      </c>
      <c r="G39" s="5">
        <v>4.33</v>
      </c>
      <c r="H39" s="5">
        <v>3.58</v>
      </c>
      <c r="I39" s="5">
        <v>1.98</v>
      </c>
      <c r="J39" s="5">
        <v>3.66</v>
      </c>
      <c r="K39" s="5">
        <v>1.82</v>
      </c>
      <c r="L39" s="5">
        <v>1.28</v>
      </c>
      <c r="M39" s="5">
        <v>0.77</v>
      </c>
      <c r="O39" s="5">
        <f t="shared" si="22"/>
        <v>28.680000000000003</v>
      </c>
      <c r="P39" s="5"/>
      <c r="Q39" s="5">
        <f t="shared" si="23"/>
        <v>4.33</v>
      </c>
      <c r="R39" s="5">
        <f t="shared" si="24"/>
        <v>0.77</v>
      </c>
      <c r="S39" s="13">
        <f t="shared" si="25"/>
        <v>12</v>
      </c>
      <c r="T39"/>
      <c r="U39" s="14">
        <f t="shared" si="26"/>
        <v>7.64</v>
      </c>
      <c r="V39" s="5">
        <f t="shared" si="36"/>
        <v>6.3100000000000005</v>
      </c>
      <c r="W39" s="14">
        <f t="shared" si="27"/>
        <v>9.89</v>
      </c>
      <c r="X39" s="5">
        <f t="shared" si="37"/>
        <v>11.529999999999998</v>
      </c>
      <c r="Y39" s="14">
        <f t="shared" si="28"/>
        <v>6.760000000000001</v>
      </c>
      <c r="Z39" s="5">
        <f t="shared" si="38"/>
        <v>9.512</v>
      </c>
      <c r="AA39" s="14">
        <f t="shared" si="29"/>
        <v>3.17</v>
      </c>
      <c r="AB39" s="5">
        <f t="shared" si="39"/>
        <v>3.496</v>
      </c>
      <c r="AC39" s="5">
        <f t="shared" si="40"/>
        <v>30.434000000000005</v>
      </c>
      <c r="AD39" s="14">
        <f t="shared" si="30"/>
        <v>19.72</v>
      </c>
      <c r="AE39" s="5">
        <f t="shared" si="41"/>
        <v>20.988</v>
      </c>
      <c r="AF39" s="14">
        <f t="shared" si="31"/>
        <v>7.409999999999999</v>
      </c>
      <c r="AG39" s="5">
        <f t="shared" si="42"/>
        <v>9.596</v>
      </c>
      <c r="AH39" s="5">
        <f t="shared" si="32"/>
        <v>26.45</v>
      </c>
      <c r="AI39" s="5">
        <f aca="true" t="shared" si="43" ref="AI39:AI70">IF(COUNT(AH37:AH41)&gt;4,AVERAGE(AH37:AH41),"")</f>
        <v>29.992</v>
      </c>
      <c r="AK39" s="5">
        <f t="shared" si="33"/>
        <v>15.59</v>
      </c>
      <c r="AL39" s="5">
        <f t="shared" si="34"/>
        <v>13.09</v>
      </c>
      <c r="AM39" s="5">
        <f t="shared" si="35"/>
        <v>28.39</v>
      </c>
    </row>
    <row r="40" spans="1:39" ht="12.75">
      <c r="A40">
        <v>1930</v>
      </c>
      <c r="B40" s="5">
        <v>0.93</v>
      </c>
      <c r="C40" s="5">
        <v>1.47</v>
      </c>
      <c r="D40" s="5">
        <v>1.14</v>
      </c>
      <c r="E40" s="5">
        <v>1.48</v>
      </c>
      <c r="F40" s="5">
        <v>3.64</v>
      </c>
      <c r="G40" s="5">
        <v>6.64</v>
      </c>
      <c r="H40" s="5">
        <v>2.56</v>
      </c>
      <c r="I40" s="5">
        <v>0.99</v>
      </c>
      <c r="J40" s="5">
        <v>3.73</v>
      </c>
      <c r="K40" s="5">
        <v>2.73</v>
      </c>
      <c r="L40" s="5">
        <v>1.69</v>
      </c>
      <c r="M40" s="5">
        <v>0.37</v>
      </c>
      <c r="O40" s="5">
        <f t="shared" si="22"/>
        <v>27.37</v>
      </c>
      <c r="P40" s="5"/>
      <c r="Q40" s="5">
        <f t="shared" si="23"/>
        <v>6.64</v>
      </c>
      <c r="R40" s="5">
        <f t="shared" si="24"/>
        <v>0.37</v>
      </c>
      <c r="S40" s="13">
        <f t="shared" si="25"/>
        <v>12</v>
      </c>
      <c r="T40"/>
      <c r="U40" s="14">
        <f t="shared" si="26"/>
        <v>6.26</v>
      </c>
      <c r="V40" s="5">
        <f t="shared" si="36"/>
        <v>6.008</v>
      </c>
      <c r="W40" s="14">
        <f t="shared" si="27"/>
        <v>10.19</v>
      </c>
      <c r="X40" s="5">
        <f t="shared" si="37"/>
        <v>11.394</v>
      </c>
      <c r="Y40" s="14">
        <f t="shared" si="28"/>
        <v>8.15</v>
      </c>
      <c r="Z40" s="5">
        <f t="shared" si="38"/>
        <v>8.65</v>
      </c>
      <c r="AA40" s="14">
        <f t="shared" si="29"/>
        <v>1.6</v>
      </c>
      <c r="AB40" s="5">
        <f t="shared" si="39"/>
        <v>3.692</v>
      </c>
      <c r="AC40" s="5">
        <f t="shared" si="40"/>
        <v>29.462</v>
      </c>
      <c r="AD40" s="14">
        <f t="shared" si="30"/>
        <v>19.04</v>
      </c>
      <c r="AE40" s="5">
        <f t="shared" si="41"/>
        <v>20.395999999999997</v>
      </c>
      <c r="AF40" s="14">
        <f t="shared" si="31"/>
        <v>7.040000000000001</v>
      </c>
      <c r="AG40" s="5">
        <f t="shared" si="42"/>
        <v>9.342</v>
      </c>
      <c r="AH40" s="5">
        <f t="shared" si="32"/>
        <v>28.11</v>
      </c>
      <c r="AI40" s="5">
        <f t="shared" si="43"/>
        <v>27.701999999999998</v>
      </c>
      <c r="AK40" s="5">
        <f t="shared" si="33"/>
        <v>15.3</v>
      </c>
      <c r="AL40" s="5">
        <f t="shared" si="34"/>
        <v>12.069999999999999</v>
      </c>
      <c r="AM40" s="5">
        <f t="shared" si="35"/>
        <v>24.129999999999995</v>
      </c>
    </row>
    <row r="41" spans="1:39" ht="12.75">
      <c r="A41">
        <v>1931</v>
      </c>
      <c r="B41" s="5">
        <v>0.58</v>
      </c>
      <c r="C41" s="5">
        <v>0.65</v>
      </c>
      <c r="D41" s="5">
        <v>1.02</v>
      </c>
      <c r="E41" s="5">
        <v>1.08</v>
      </c>
      <c r="F41" s="5">
        <v>1.59</v>
      </c>
      <c r="G41" s="5">
        <v>7.14</v>
      </c>
      <c r="H41" s="5">
        <v>2.65</v>
      </c>
      <c r="I41" s="5">
        <v>2.98</v>
      </c>
      <c r="J41" s="5">
        <v>5.63</v>
      </c>
      <c r="K41" s="5">
        <v>3.01</v>
      </c>
      <c r="L41" s="5">
        <v>4.1</v>
      </c>
      <c r="M41" s="5">
        <v>0.87</v>
      </c>
      <c r="O41" s="5">
        <f t="shared" si="22"/>
        <v>31.3</v>
      </c>
      <c r="P41" s="5"/>
      <c r="Q41" s="5">
        <f t="shared" si="23"/>
        <v>7.14</v>
      </c>
      <c r="R41" s="5">
        <f t="shared" si="24"/>
        <v>0.58</v>
      </c>
      <c r="S41" s="13">
        <f t="shared" si="25"/>
        <v>12</v>
      </c>
      <c r="T41"/>
      <c r="U41" s="14">
        <f t="shared" si="26"/>
        <v>3.6900000000000004</v>
      </c>
      <c r="V41" s="5">
        <f t="shared" si="36"/>
        <v>6.191999999999999</v>
      </c>
      <c r="W41" s="14">
        <f t="shared" si="27"/>
        <v>12.77</v>
      </c>
      <c r="X41" s="5">
        <f t="shared" si="37"/>
        <v>9.778</v>
      </c>
      <c r="Y41" s="14">
        <f t="shared" si="28"/>
        <v>12.74</v>
      </c>
      <c r="Z41" s="5">
        <f t="shared" si="38"/>
        <v>7.708</v>
      </c>
      <c r="AA41" s="14">
        <f t="shared" si="29"/>
        <v>4.66</v>
      </c>
      <c r="AB41" s="5">
        <f t="shared" si="39"/>
        <v>3.4240000000000004</v>
      </c>
      <c r="AC41" s="5">
        <f t="shared" si="40"/>
        <v>27.552</v>
      </c>
      <c r="AD41" s="14">
        <f t="shared" si="30"/>
        <v>21.07</v>
      </c>
      <c r="AE41" s="5">
        <f t="shared" si="41"/>
        <v>18.36</v>
      </c>
      <c r="AF41" s="14">
        <f t="shared" si="31"/>
        <v>12.639999999999999</v>
      </c>
      <c r="AG41" s="5">
        <f t="shared" si="42"/>
        <v>8.734</v>
      </c>
      <c r="AH41" s="5">
        <f t="shared" si="32"/>
        <v>29.509999999999998</v>
      </c>
      <c r="AI41" s="5">
        <f t="shared" si="43"/>
        <v>27.522</v>
      </c>
      <c r="AK41" s="5">
        <f t="shared" si="33"/>
        <v>12.059999999999999</v>
      </c>
      <c r="AL41" s="5">
        <f t="shared" si="34"/>
        <v>19.24</v>
      </c>
      <c r="AM41" s="5">
        <f t="shared" si="35"/>
        <v>31.9</v>
      </c>
    </row>
    <row r="42" spans="1:39" ht="12.75">
      <c r="A42">
        <v>1932</v>
      </c>
      <c r="B42" s="5">
        <v>2.15</v>
      </c>
      <c r="C42" s="5">
        <v>1.64</v>
      </c>
      <c r="D42" s="5">
        <v>0.87</v>
      </c>
      <c r="E42" s="5">
        <v>2.03</v>
      </c>
      <c r="F42" s="5">
        <v>3.2</v>
      </c>
      <c r="G42" s="5">
        <v>2.77</v>
      </c>
      <c r="H42" s="5">
        <v>2.97</v>
      </c>
      <c r="I42" s="5">
        <v>4.32</v>
      </c>
      <c r="J42" s="5">
        <v>1.58</v>
      </c>
      <c r="K42" s="5">
        <v>1.15</v>
      </c>
      <c r="L42" s="5">
        <v>1.88</v>
      </c>
      <c r="M42" s="5">
        <v>1.81</v>
      </c>
      <c r="O42" s="5">
        <f t="shared" si="22"/>
        <v>26.369999999999997</v>
      </c>
      <c r="P42" s="5"/>
      <c r="Q42" s="5">
        <f t="shared" si="23"/>
        <v>4.32</v>
      </c>
      <c r="R42" s="5">
        <f t="shared" si="24"/>
        <v>0.87</v>
      </c>
      <c r="S42" s="13">
        <f t="shared" si="25"/>
        <v>12</v>
      </c>
      <c r="T42"/>
      <c r="U42" s="14">
        <f t="shared" si="26"/>
        <v>6.1</v>
      </c>
      <c r="V42" s="5">
        <f t="shared" si="36"/>
        <v>5.7559999999999985</v>
      </c>
      <c r="W42" s="14">
        <f t="shared" si="27"/>
        <v>10.06</v>
      </c>
      <c r="X42" s="5">
        <f t="shared" si="37"/>
        <v>9.744</v>
      </c>
      <c r="Y42" s="14">
        <f t="shared" si="28"/>
        <v>4.609999999999999</v>
      </c>
      <c r="Z42" s="5">
        <f t="shared" si="38"/>
        <v>9.440000000000001</v>
      </c>
      <c r="AA42" s="14">
        <f t="shared" si="29"/>
        <v>4.8</v>
      </c>
      <c r="AB42" s="5">
        <f t="shared" si="39"/>
        <v>3.696</v>
      </c>
      <c r="AC42" s="5">
        <f t="shared" si="40"/>
        <v>28.526</v>
      </c>
      <c r="AD42" s="14">
        <f t="shared" si="30"/>
        <v>16.87</v>
      </c>
      <c r="AE42" s="5">
        <f t="shared" si="41"/>
        <v>18.788</v>
      </c>
      <c r="AF42" s="14">
        <f t="shared" si="31"/>
        <v>8.81</v>
      </c>
      <c r="AG42" s="5">
        <f t="shared" si="42"/>
        <v>9.858</v>
      </c>
      <c r="AH42" s="5">
        <f t="shared" si="32"/>
        <v>23.909999999999997</v>
      </c>
      <c r="AI42" s="5">
        <f t="shared" si="43"/>
        <v>29.441999999999997</v>
      </c>
      <c r="AK42" s="5">
        <f t="shared" si="33"/>
        <v>12.66</v>
      </c>
      <c r="AL42" s="5">
        <f t="shared" si="34"/>
        <v>13.710000000000003</v>
      </c>
      <c r="AM42" s="5">
        <f t="shared" si="35"/>
        <v>27.060000000000002</v>
      </c>
    </row>
    <row r="43" spans="1:39" ht="12.75">
      <c r="A43">
        <v>1933</v>
      </c>
      <c r="B43" s="5">
        <v>1.4</v>
      </c>
      <c r="C43" s="5">
        <v>1.59</v>
      </c>
      <c r="D43" s="5">
        <v>0.98</v>
      </c>
      <c r="E43" s="5">
        <v>2.69</v>
      </c>
      <c r="F43" s="5">
        <v>3.6</v>
      </c>
      <c r="G43" s="5">
        <v>3.09</v>
      </c>
      <c r="H43" s="5">
        <v>1.61</v>
      </c>
      <c r="I43" s="5">
        <v>1.28</v>
      </c>
      <c r="J43" s="5">
        <v>2.83</v>
      </c>
      <c r="K43" s="5">
        <v>2.39</v>
      </c>
      <c r="L43" s="5">
        <v>1.06</v>
      </c>
      <c r="M43" s="5">
        <v>1.52</v>
      </c>
      <c r="O43" s="5">
        <f t="shared" si="22"/>
        <v>24.04</v>
      </c>
      <c r="P43" s="5"/>
      <c r="Q43" s="5">
        <f t="shared" si="23"/>
        <v>3.6</v>
      </c>
      <c r="R43" s="5">
        <f t="shared" si="24"/>
        <v>0.98</v>
      </c>
      <c r="S43" s="13">
        <f t="shared" si="25"/>
        <v>12</v>
      </c>
      <c r="T43"/>
      <c r="U43" s="14">
        <f t="shared" si="26"/>
        <v>7.27</v>
      </c>
      <c r="V43" s="5">
        <f t="shared" si="36"/>
        <v>5.583999999999999</v>
      </c>
      <c r="W43" s="14">
        <f t="shared" si="27"/>
        <v>5.98</v>
      </c>
      <c r="X43" s="5">
        <f t="shared" si="37"/>
        <v>10.936</v>
      </c>
      <c r="Y43" s="14">
        <f t="shared" si="28"/>
        <v>6.280000000000001</v>
      </c>
      <c r="Z43" s="5">
        <f t="shared" si="38"/>
        <v>9.372</v>
      </c>
      <c r="AA43" s="14">
        <f t="shared" si="29"/>
        <v>2.89</v>
      </c>
      <c r="AB43" s="5">
        <f t="shared" si="39"/>
        <v>4.082000000000001</v>
      </c>
      <c r="AC43" s="5">
        <f t="shared" si="40"/>
        <v>29.7</v>
      </c>
      <c r="AD43" s="14">
        <f t="shared" si="30"/>
        <v>15.099999999999998</v>
      </c>
      <c r="AE43" s="5">
        <f t="shared" si="41"/>
        <v>19.583999999999996</v>
      </c>
      <c r="AF43" s="14">
        <f t="shared" si="31"/>
        <v>7.7700000000000005</v>
      </c>
      <c r="AG43" s="5">
        <f t="shared" si="42"/>
        <v>10.692</v>
      </c>
      <c r="AH43" s="5">
        <f t="shared" si="32"/>
        <v>29.63</v>
      </c>
      <c r="AI43" s="5">
        <f t="shared" si="43"/>
        <v>29.474</v>
      </c>
      <c r="AK43" s="5">
        <f t="shared" si="33"/>
        <v>13.35</v>
      </c>
      <c r="AL43" s="5">
        <f t="shared" si="34"/>
        <v>10.690000000000001</v>
      </c>
      <c r="AM43" s="5">
        <f t="shared" si="35"/>
        <v>21.73</v>
      </c>
    </row>
    <row r="44" spans="1:39" ht="12.75">
      <c r="A44">
        <v>1934</v>
      </c>
      <c r="B44" s="5">
        <v>0.92</v>
      </c>
      <c r="C44" s="5">
        <v>0.45</v>
      </c>
      <c r="D44" s="5">
        <v>1.43</v>
      </c>
      <c r="E44" s="5">
        <v>2.63</v>
      </c>
      <c r="F44" s="5">
        <v>1.4</v>
      </c>
      <c r="G44" s="5">
        <v>4.21</v>
      </c>
      <c r="H44" s="5">
        <v>2.21</v>
      </c>
      <c r="I44" s="5">
        <v>3.3</v>
      </c>
      <c r="J44" s="5">
        <v>8.11</v>
      </c>
      <c r="K44" s="5">
        <v>2.95</v>
      </c>
      <c r="L44" s="5">
        <v>4.36</v>
      </c>
      <c r="M44" s="5">
        <v>1.58</v>
      </c>
      <c r="O44" s="5">
        <f t="shared" si="22"/>
        <v>33.55</v>
      </c>
      <c r="P44" s="5"/>
      <c r="Q44" s="5">
        <f t="shared" si="23"/>
        <v>8.11</v>
      </c>
      <c r="R44" s="5">
        <f t="shared" si="24"/>
        <v>0.45</v>
      </c>
      <c r="S44" s="13">
        <f t="shared" si="25"/>
        <v>12</v>
      </c>
      <c r="T44"/>
      <c r="U44" s="14">
        <f t="shared" si="26"/>
        <v>5.459999999999999</v>
      </c>
      <c r="V44" s="5">
        <f t="shared" si="36"/>
        <v>6.481999999999999</v>
      </c>
      <c r="W44" s="14">
        <f t="shared" si="27"/>
        <v>9.719999999999999</v>
      </c>
      <c r="X44" s="5">
        <f t="shared" si="37"/>
        <v>10.132</v>
      </c>
      <c r="Y44" s="14">
        <f t="shared" si="28"/>
        <v>15.419999999999998</v>
      </c>
      <c r="Z44" s="5">
        <f t="shared" si="38"/>
        <v>7.989999999999999</v>
      </c>
      <c r="AA44" s="14">
        <f t="shared" si="29"/>
        <v>4.53</v>
      </c>
      <c r="AB44" s="5">
        <f t="shared" si="39"/>
        <v>4.292</v>
      </c>
      <c r="AC44" s="5">
        <f t="shared" si="40"/>
        <v>28.863999999999997</v>
      </c>
      <c r="AD44" s="14">
        <f t="shared" si="30"/>
        <v>21.86</v>
      </c>
      <c r="AE44" s="5">
        <f t="shared" si="41"/>
        <v>18.782</v>
      </c>
      <c r="AF44" s="14">
        <f t="shared" si="31"/>
        <v>13.03</v>
      </c>
      <c r="AG44" s="5">
        <f t="shared" si="42"/>
        <v>9.992</v>
      </c>
      <c r="AH44" s="5">
        <f t="shared" si="32"/>
        <v>36.05</v>
      </c>
      <c r="AI44" s="5">
        <f t="shared" si="43"/>
        <v>29.055999999999994</v>
      </c>
      <c r="AK44" s="5">
        <f t="shared" si="33"/>
        <v>11.04</v>
      </c>
      <c r="AL44" s="5">
        <f t="shared" si="34"/>
        <v>22.509999999999998</v>
      </c>
      <c r="AM44" s="5">
        <f t="shared" si="35"/>
        <v>36.56</v>
      </c>
    </row>
    <row r="45" spans="1:39" ht="12.75">
      <c r="A45">
        <v>1935</v>
      </c>
      <c r="B45" s="5">
        <v>2.38</v>
      </c>
      <c r="C45" s="5">
        <v>0.57</v>
      </c>
      <c r="D45" s="5">
        <v>1.19</v>
      </c>
      <c r="E45" s="5">
        <v>2.13</v>
      </c>
      <c r="F45" s="5">
        <v>2.08</v>
      </c>
      <c r="G45" s="5">
        <v>5.7</v>
      </c>
      <c r="H45" s="5">
        <v>6.2</v>
      </c>
      <c r="I45" s="5">
        <v>4.25</v>
      </c>
      <c r="J45" s="5">
        <v>2.66</v>
      </c>
      <c r="K45" s="5">
        <v>3.71</v>
      </c>
      <c r="L45" s="5">
        <v>1.44</v>
      </c>
      <c r="M45" s="5">
        <v>0.93</v>
      </c>
      <c r="O45" s="5">
        <f t="shared" si="22"/>
        <v>33.24</v>
      </c>
      <c r="P45" s="5"/>
      <c r="Q45" s="5">
        <f t="shared" si="23"/>
        <v>6.2</v>
      </c>
      <c r="R45" s="5">
        <f t="shared" si="24"/>
        <v>0.57</v>
      </c>
      <c r="S45" s="13">
        <f t="shared" si="25"/>
        <v>12</v>
      </c>
      <c r="T45"/>
      <c r="U45" s="14">
        <f t="shared" si="26"/>
        <v>5.4</v>
      </c>
      <c r="V45" s="5">
        <f t="shared" si="36"/>
        <v>6.473999999999999</v>
      </c>
      <c r="W45" s="14">
        <f t="shared" si="27"/>
        <v>16.15</v>
      </c>
      <c r="X45" s="5">
        <f t="shared" si="37"/>
        <v>9.825999999999999</v>
      </c>
      <c r="Y45" s="14">
        <f t="shared" si="28"/>
        <v>7.8100000000000005</v>
      </c>
      <c r="Z45" s="5">
        <f t="shared" si="38"/>
        <v>8.867999999999999</v>
      </c>
      <c r="AA45" s="14">
        <f t="shared" si="29"/>
        <v>3.5300000000000002</v>
      </c>
      <c r="AB45" s="5">
        <f t="shared" si="39"/>
        <v>4.036</v>
      </c>
      <c r="AC45" s="5">
        <f t="shared" si="40"/>
        <v>29.242</v>
      </c>
      <c r="AD45" s="14">
        <f t="shared" si="30"/>
        <v>23.02</v>
      </c>
      <c r="AE45" s="5">
        <f t="shared" si="41"/>
        <v>19.064</v>
      </c>
      <c r="AF45" s="14">
        <f t="shared" si="31"/>
        <v>11.209999999999999</v>
      </c>
      <c r="AG45" s="5">
        <f t="shared" si="42"/>
        <v>10.447999999999999</v>
      </c>
      <c r="AH45" s="5">
        <f t="shared" si="32"/>
        <v>28.270000000000003</v>
      </c>
      <c r="AI45" s="5">
        <f t="shared" si="43"/>
        <v>32.64399999999999</v>
      </c>
      <c r="AK45" s="5">
        <f t="shared" si="33"/>
        <v>14.05</v>
      </c>
      <c r="AL45" s="5">
        <f t="shared" si="34"/>
        <v>19.19</v>
      </c>
      <c r="AM45" s="5">
        <f t="shared" si="35"/>
        <v>31.930000000000003</v>
      </c>
    </row>
    <row r="46" spans="1:39" ht="12.75">
      <c r="A46">
        <v>1936</v>
      </c>
      <c r="B46" s="5">
        <v>1.26</v>
      </c>
      <c r="C46" s="5">
        <v>1.34</v>
      </c>
      <c r="D46" s="5">
        <v>2.53</v>
      </c>
      <c r="E46" s="5">
        <v>1.5</v>
      </c>
      <c r="F46" s="5">
        <v>4.15</v>
      </c>
      <c r="G46" s="5">
        <v>1.96</v>
      </c>
      <c r="H46" s="5">
        <v>1.14</v>
      </c>
      <c r="I46" s="5">
        <v>5.65</v>
      </c>
      <c r="J46" s="5">
        <v>2.66</v>
      </c>
      <c r="K46" s="5">
        <v>2.04</v>
      </c>
      <c r="L46" s="5">
        <v>1.13</v>
      </c>
      <c r="M46" s="5">
        <v>1.76</v>
      </c>
      <c r="O46" s="5">
        <f t="shared" si="22"/>
        <v>27.12</v>
      </c>
      <c r="P46" s="5"/>
      <c r="Q46" s="5">
        <f t="shared" si="23"/>
        <v>5.65</v>
      </c>
      <c r="R46" s="5">
        <f t="shared" si="24"/>
        <v>1.13</v>
      </c>
      <c r="S46" s="13">
        <f t="shared" si="25"/>
        <v>12</v>
      </c>
      <c r="T46"/>
      <c r="U46" s="14">
        <f t="shared" si="26"/>
        <v>8.18</v>
      </c>
      <c r="V46" s="5">
        <f t="shared" si="36"/>
        <v>7.553999999999999</v>
      </c>
      <c r="W46" s="14">
        <f t="shared" si="27"/>
        <v>8.75</v>
      </c>
      <c r="X46" s="5">
        <f t="shared" si="37"/>
        <v>11.691999999999998</v>
      </c>
      <c r="Y46" s="14">
        <f t="shared" si="28"/>
        <v>5.83</v>
      </c>
      <c r="Z46" s="5">
        <f t="shared" si="38"/>
        <v>9.668</v>
      </c>
      <c r="AA46" s="14">
        <f t="shared" si="29"/>
        <v>5.710000000000001</v>
      </c>
      <c r="AB46" s="5">
        <f t="shared" si="39"/>
        <v>4.468000000000001</v>
      </c>
      <c r="AC46" s="5">
        <f t="shared" si="40"/>
        <v>32.874</v>
      </c>
      <c r="AD46" s="14">
        <f t="shared" si="30"/>
        <v>17.060000000000002</v>
      </c>
      <c r="AE46" s="5">
        <f t="shared" si="41"/>
        <v>22.195999999999998</v>
      </c>
      <c r="AF46" s="14">
        <f t="shared" si="31"/>
        <v>9.14</v>
      </c>
      <c r="AG46" s="5">
        <f t="shared" si="42"/>
        <v>11.124</v>
      </c>
      <c r="AH46" s="5">
        <f t="shared" si="32"/>
        <v>27.419999999999998</v>
      </c>
      <c r="AI46" s="5">
        <f t="shared" si="43"/>
        <v>33.538</v>
      </c>
      <c r="AK46" s="5">
        <f t="shared" si="33"/>
        <v>12.740000000000002</v>
      </c>
      <c r="AL46" s="5">
        <f t="shared" si="34"/>
        <v>14.379999999999997</v>
      </c>
      <c r="AM46" s="5">
        <f t="shared" si="35"/>
        <v>26.309999999999995</v>
      </c>
    </row>
    <row r="47" spans="1:39" ht="12.75">
      <c r="A47">
        <v>1937</v>
      </c>
      <c r="B47" s="5">
        <v>1.81</v>
      </c>
      <c r="C47" s="5">
        <v>2.14</v>
      </c>
      <c r="D47" s="5">
        <v>0.26</v>
      </c>
      <c r="E47" s="5">
        <v>2.67</v>
      </c>
      <c r="F47" s="5">
        <v>3.13</v>
      </c>
      <c r="G47" s="5">
        <v>1.92</v>
      </c>
      <c r="H47" s="5">
        <v>3.32</v>
      </c>
      <c r="I47" s="5">
        <v>3.29</v>
      </c>
      <c r="J47" s="5">
        <v>3.95</v>
      </c>
      <c r="K47" s="5">
        <v>3.31</v>
      </c>
      <c r="L47" s="5">
        <v>1.74</v>
      </c>
      <c r="M47" s="5">
        <v>0.72</v>
      </c>
      <c r="O47" s="5">
        <f t="shared" si="22"/>
        <v>28.259999999999994</v>
      </c>
      <c r="P47" s="5"/>
      <c r="Q47" s="5">
        <f t="shared" si="23"/>
        <v>3.95</v>
      </c>
      <c r="R47" s="5">
        <f t="shared" si="24"/>
        <v>0.26</v>
      </c>
      <c r="S47" s="13">
        <f t="shared" si="25"/>
        <v>12</v>
      </c>
      <c r="T47"/>
      <c r="U47" s="14">
        <f t="shared" si="26"/>
        <v>6.06</v>
      </c>
      <c r="V47" s="5">
        <f t="shared" si="36"/>
        <v>8.008000000000001</v>
      </c>
      <c r="W47" s="14">
        <f t="shared" si="27"/>
        <v>8.530000000000001</v>
      </c>
      <c r="X47" s="5">
        <f t="shared" si="37"/>
        <v>12.52</v>
      </c>
      <c r="Y47" s="14">
        <f t="shared" si="28"/>
        <v>9</v>
      </c>
      <c r="Z47" s="5">
        <f t="shared" si="38"/>
        <v>7.442</v>
      </c>
      <c r="AA47" s="14">
        <f t="shared" si="29"/>
        <v>3.5200000000000005</v>
      </c>
      <c r="AB47" s="5">
        <f t="shared" si="39"/>
        <v>4.266</v>
      </c>
      <c r="AC47" s="5">
        <f t="shared" si="40"/>
        <v>32.410000000000004</v>
      </c>
      <c r="AD47" s="14">
        <f t="shared" si="30"/>
        <v>18.279999999999998</v>
      </c>
      <c r="AE47" s="5">
        <f t="shared" si="41"/>
        <v>22.414</v>
      </c>
      <c r="AF47" s="14">
        <f t="shared" si="31"/>
        <v>11.09</v>
      </c>
      <c r="AG47" s="5">
        <f t="shared" si="42"/>
        <v>9.830000000000002</v>
      </c>
      <c r="AH47" s="5">
        <f t="shared" si="32"/>
        <v>41.849999999999994</v>
      </c>
      <c r="AI47" s="5">
        <f t="shared" si="43"/>
        <v>32.41</v>
      </c>
      <c r="AK47" s="5">
        <f t="shared" si="33"/>
        <v>11.93</v>
      </c>
      <c r="AL47" s="5">
        <f t="shared" si="34"/>
        <v>16.33</v>
      </c>
      <c r="AM47" s="5">
        <f t="shared" si="35"/>
        <v>37.36</v>
      </c>
    </row>
    <row r="48" spans="1:39" ht="12.75">
      <c r="A48">
        <v>1938</v>
      </c>
      <c r="B48" s="5">
        <v>1.48</v>
      </c>
      <c r="C48" s="5">
        <v>1.32</v>
      </c>
      <c r="D48" s="5">
        <v>2.52</v>
      </c>
      <c r="E48" s="5">
        <v>4.14</v>
      </c>
      <c r="F48" s="5">
        <v>6.01</v>
      </c>
      <c r="G48" s="5">
        <v>5.56</v>
      </c>
      <c r="H48" s="5">
        <v>4.52</v>
      </c>
      <c r="I48" s="5">
        <v>5.23</v>
      </c>
      <c r="J48" s="5">
        <v>5.3</v>
      </c>
      <c r="K48" s="5">
        <v>1.84</v>
      </c>
      <c r="L48" s="5">
        <v>3.14</v>
      </c>
      <c r="M48" s="5">
        <v>1.14</v>
      </c>
      <c r="O48" s="5">
        <f t="shared" si="22"/>
        <v>42.2</v>
      </c>
      <c r="P48" s="5"/>
      <c r="Q48" s="5">
        <f t="shared" si="23"/>
        <v>6.01</v>
      </c>
      <c r="R48" s="5">
        <f t="shared" si="24"/>
        <v>1.14</v>
      </c>
      <c r="S48" s="13">
        <f t="shared" si="25"/>
        <v>12</v>
      </c>
      <c r="T48"/>
      <c r="U48" s="14">
        <f t="shared" si="26"/>
        <v>12.67</v>
      </c>
      <c r="V48" s="5">
        <f t="shared" si="36"/>
        <v>8.5</v>
      </c>
      <c r="W48" s="14">
        <f t="shared" si="27"/>
        <v>15.309999999999999</v>
      </c>
      <c r="X48" s="5">
        <f t="shared" si="37"/>
        <v>12.378</v>
      </c>
      <c r="Y48" s="14">
        <f t="shared" si="28"/>
        <v>10.28</v>
      </c>
      <c r="Z48" s="5">
        <f t="shared" si="38"/>
        <v>7.362</v>
      </c>
      <c r="AA48" s="14">
        <f t="shared" si="29"/>
        <v>5.05</v>
      </c>
      <c r="AB48" s="5">
        <f t="shared" si="39"/>
        <v>4.2</v>
      </c>
      <c r="AC48" s="5">
        <f t="shared" si="40"/>
        <v>32.628</v>
      </c>
      <c r="AD48" s="14">
        <f t="shared" si="30"/>
        <v>30.759999999999998</v>
      </c>
      <c r="AE48" s="5">
        <f t="shared" si="41"/>
        <v>22.580000000000002</v>
      </c>
      <c r="AF48" s="14">
        <f t="shared" si="31"/>
        <v>11.150000000000002</v>
      </c>
      <c r="AG48" s="5">
        <f t="shared" si="42"/>
        <v>9.524000000000001</v>
      </c>
      <c r="AH48" s="5">
        <f t="shared" si="32"/>
        <v>34.1</v>
      </c>
      <c r="AI48" s="5">
        <f t="shared" si="43"/>
        <v>33.989999999999995</v>
      </c>
      <c r="AK48" s="5">
        <f t="shared" si="33"/>
        <v>21.03</v>
      </c>
      <c r="AL48" s="5">
        <f t="shared" si="34"/>
        <v>21.17</v>
      </c>
      <c r="AM48" s="5">
        <f t="shared" si="35"/>
        <v>40.88</v>
      </c>
    </row>
    <row r="49" spans="1:39" ht="12.75">
      <c r="A49">
        <v>1939</v>
      </c>
      <c r="B49" s="5">
        <v>1.94</v>
      </c>
      <c r="C49" s="5">
        <v>1.97</v>
      </c>
      <c r="D49" s="5">
        <v>1.12</v>
      </c>
      <c r="E49" s="5">
        <v>2.4</v>
      </c>
      <c r="F49" s="5">
        <v>4.21</v>
      </c>
      <c r="G49" s="5">
        <v>8.07</v>
      </c>
      <c r="H49" s="5">
        <v>2.14</v>
      </c>
      <c r="I49" s="5">
        <v>3.65</v>
      </c>
      <c r="J49" s="5">
        <v>2.48</v>
      </c>
      <c r="K49" s="5">
        <v>1.6</v>
      </c>
      <c r="L49" s="5">
        <v>0.21</v>
      </c>
      <c r="M49" s="5">
        <v>1.44</v>
      </c>
      <c r="O49" s="5">
        <f t="shared" si="22"/>
        <v>31.230000000000004</v>
      </c>
      <c r="P49" s="5"/>
      <c r="Q49" s="5">
        <f t="shared" si="23"/>
        <v>8.07</v>
      </c>
      <c r="R49" s="5">
        <f t="shared" si="24"/>
        <v>0.21</v>
      </c>
      <c r="S49" s="13">
        <f t="shared" si="25"/>
        <v>12</v>
      </c>
      <c r="T49"/>
      <c r="U49" s="14">
        <f t="shared" si="26"/>
        <v>7.73</v>
      </c>
      <c r="V49" s="5">
        <f t="shared" si="36"/>
        <v>8.334</v>
      </c>
      <c r="W49" s="14">
        <f t="shared" si="27"/>
        <v>13.860000000000001</v>
      </c>
      <c r="X49" s="5">
        <f t="shared" si="37"/>
        <v>13.442000000000002</v>
      </c>
      <c r="Y49" s="14">
        <f t="shared" si="28"/>
        <v>4.29</v>
      </c>
      <c r="Z49" s="5">
        <f t="shared" si="38"/>
        <v>8.744</v>
      </c>
      <c r="AA49" s="14">
        <f t="shared" si="29"/>
        <v>3.52</v>
      </c>
      <c r="AB49" s="5">
        <f t="shared" si="39"/>
        <v>3.536</v>
      </c>
      <c r="AC49" s="5">
        <f t="shared" si="40"/>
        <v>34.623999999999995</v>
      </c>
      <c r="AD49" s="14">
        <f t="shared" si="30"/>
        <v>22.95</v>
      </c>
      <c r="AE49" s="5">
        <f t="shared" si="41"/>
        <v>24.466</v>
      </c>
      <c r="AF49" s="14">
        <f t="shared" si="31"/>
        <v>6.5600000000000005</v>
      </c>
      <c r="AG49" s="5">
        <f t="shared" si="42"/>
        <v>10.172</v>
      </c>
      <c r="AH49" s="5">
        <f t="shared" si="32"/>
        <v>30.410000000000004</v>
      </c>
      <c r="AI49" s="5">
        <f t="shared" si="43"/>
        <v>36.72599999999999</v>
      </c>
      <c r="AK49" s="5">
        <f t="shared" si="33"/>
        <v>19.71</v>
      </c>
      <c r="AL49" s="5">
        <f t="shared" si="34"/>
        <v>11.52</v>
      </c>
      <c r="AM49" s="5">
        <f t="shared" si="35"/>
        <v>28.68</v>
      </c>
    </row>
    <row r="50" spans="1:39" ht="12.75">
      <c r="A50">
        <v>1940</v>
      </c>
      <c r="B50" s="5">
        <v>0.68</v>
      </c>
      <c r="C50" s="5">
        <v>1.4</v>
      </c>
      <c r="D50" s="5">
        <v>1.23</v>
      </c>
      <c r="E50" s="5">
        <v>2.24</v>
      </c>
      <c r="F50" s="5">
        <v>4.39</v>
      </c>
      <c r="G50" s="5">
        <v>7.22</v>
      </c>
      <c r="H50" s="5">
        <v>3.17</v>
      </c>
      <c r="I50" s="5">
        <v>5.05</v>
      </c>
      <c r="J50" s="5">
        <v>1.78</v>
      </c>
      <c r="K50" s="5">
        <v>1.92</v>
      </c>
      <c r="L50" s="5">
        <v>3.71</v>
      </c>
      <c r="M50" s="5">
        <v>1.54</v>
      </c>
      <c r="O50" s="5">
        <f t="shared" si="22"/>
        <v>34.33</v>
      </c>
      <c r="P50" s="5"/>
      <c r="Q50" s="5">
        <f t="shared" si="23"/>
        <v>7.22</v>
      </c>
      <c r="R50" s="5">
        <f t="shared" si="24"/>
        <v>0.68</v>
      </c>
      <c r="S50" s="13">
        <f t="shared" si="25"/>
        <v>12</v>
      </c>
      <c r="T50"/>
      <c r="U50" s="14">
        <f t="shared" si="26"/>
        <v>7.859999999999999</v>
      </c>
      <c r="V50" s="5">
        <f t="shared" si="36"/>
        <v>9.578</v>
      </c>
      <c r="W50" s="14">
        <f t="shared" si="27"/>
        <v>15.440000000000001</v>
      </c>
      <c r="X50" s="5">
        <f t="shared" si="37"/>
        <v>14.038</v>
      </c>
      <c r="Y50" s="14">
        <f t="shared" si="28"/>
        <v>7.41</v>
      </c>
      <c r="Z50" s="5">
        <f t="shared" si="38"/>
        <v>9.344</v>
      </c>
      <c r="AA50" s="14">
        <f t="shared" si="29"/>
        <v>3.2</v>
      </c>
      <c r="AB50" s="5">
        <f t="shared" si="39"/>
        <v>3.5140000000000002</v>
      </c>
      <c r="AC50" s="5">
        <f t="shared" si="40"/>
        <v>36.666000000000004</v>
      </c>
      <c r="AD50" s="14">
        <f t="shared" si="30"/>
        <v>23.85</v>
      </c>
      <c r="AE50" s="5">
        <f t="shared" si="41"/>
        <v>26.554000000000002</v>
      </c>
      <c r="AF50" s="14">
        <f t="shared" si="31"/>
        <v>9.68</v>
      </c>
      <c r="AG50" s="5">
        <f t="shared" si="42"/>
        <v>9.828</v>
      </c>
      <c r="AH50" s="5">
        <f t="shared" si="32"/>
        <v>36.17</v>
      </c>
      <c r="AI50" s="5">
        <f t="shared" si="43"/>
        <v>35.019999999999996</v>
      </c>
      <c r="AK50" s="5">
        <f t="shared" si="33"/>
        <v>17.16</v>
      </c>
      <c r="AL50" s="5">
        <f t="shared" si="34"/>
        <v>17.169999999999998</v>
      </c>
      <c r="AM50" s="5">
        <f t="shared" si="35"/>
        <v>28.4</v>
      </c>
    </row>
    <row r="51" spans="1:39" ht="12.75">
      <c r="A51">
        <v>1941</v>
      </c>
      <c r="B51" s="5">
        <v>0.86</v>
      </c>
      <c r="C51" s="5">
        <v>0.8</v>
      </c>
      <c r="D51" s="5">
        <v>0.85</v>
      </c>
      <c r="E51" s="5">
        <v>2.05</v>
      </c>
      <c r="F51" s="5">
        <v>4.45</v>
      </c>
      <c r="G51" s="5">
        <v>2.22</v>
      </c>
      <c r="H51" s="5">
        <v>3.59</v>
      </c>
      <c r="I51" s="5">
        <v>8.26</v>
      </c>
      <c r="J51" s="5">
        <v>5.92</v>
      </c>
      <c r="K51" s="5">
        <v>5.49</v>
      </c>
      <c r="L51" s="5">
        <v>1.33</v>
      </c>
      <c r="M51" s="5">
        <v>1.28</v>
      </c>
      <c r="O51" s="5">
        <f t="shared" si="22"/>
        <v>37.1</v>
      </c>
      <c r="P51" s="5"/>
      <c r="Q51" s="5">
        <f t="shared" si="23"/>
        <v>8.26</v>
      </c>
      <c r="R51" s="5">
        <f t="shared" si="24"/>
        <v>0.8</v>
      </c>
      <c r="S51" s="13">
        <f t="shared" si="25"/>
        <v>12</v>
      </c>
      <c r="T51"/>
      <c r="U51" s="14">
        <f t="shared" si="26"/>
        <v>7.35</v>
      </c>
      <c r="V51" s="5">
        <f t="shared" si="36"/>
        <v>8.768</v>
      </c>
      <c r="W51" s="14">
        <f t="shared" si="27"/>
        <v>14.07</v>
      </c>
      <c r="X51" s="5">
        <f t="shared" si="37"/>
        <v>13.962</v>
      </c>
      <c r="Y51" s="14">
        <f t="shared" si="28"/>
        <v>12.74</v>
      </c>
      <c r="Z51" s="5">
        <f t="shared" si="38"/>
        <v>8.744</v>
      </c>
      <c r="AA51" s="14">
        <f t="shared" si="29"/>
        <v>2.39</v>
      </c>
      <c r="AB51" s="5">
        <f t="shared" si="39"/>
        <v>2.874</v>
      </c>
      <c r="AC51" s="5">
        <f t="shared" si="40"/>
        <v>34.778</v>
      </c>
      <c r="AD51" s="14">
        <f t="shared" si="30"/>
        <v>26.490000000000002</v>
      </c>
      <c r="AE51" s="5">
        <f t="shared" si="41"/>
        <v>25.192</v>
      </c>
      <c r="AF51" s="14">
        <f t="shared" si="31"/>
        <v>12.379999999999999</v>
      </c>
      <c r="AG51" s="5">
        <f t="shared" si="42"/>
        <v>9.34</v>
      </c>
      <c r="AH51" s="5">
        <f t="shared" si="32"/>
        <v>41.099999999999994</v>
      </c>
      <c r="AI51" s="5">
        <f t="shared" si="43"/>
        <v>34.260000000000005</v>
      </c>
      <c r="AK51" s="5">
        <f t="shared" si="33"/>
        <v>11.230000000000002</v>
      </c>
      <c r="AL51" s="5">
        <f t="shared" si="34"/>
        <v>25.869999999999997</v>
      </c>
      <c r="AM51" s="5">
        <f t="shared" si="35"/>
        <v>43.78</v>
      </c>
    </row>
    <row r="52" spans="1:39" ht="12.75">
      <c r="A52">
        <v>1942</v>
      </c>
      <c r="B52" s="5">
        <v>0.51</v>
      </c>
      <c r="C52" s="5">
        <v>0.6</v>
      </c>
      <c r="D52" s="5">
        <v>3.17</v>
      </c>
      <c r="E52" s="5">
        <v>1.78</v>
      </c>
      <c r="F52" s="5">
        <v>7.33</v>
      </c>
      <c r="G52" s="5">
        <v>4.52</v>
      </c>
      <c r="H52" s="5">
        <v>4.69</v>
      </c>
      <c r="I52" s="5">
        <v>2.3</v>
      </c>
      <c r="J52" s="5">
        <v>8.1</v>
      </c>
      <c r="K52" s="5">
        <v>2.17</v>
      </c>
      <c r="L52" s="5">
        <v>1.73</v>
      </c>
      <c r="M52" s="5">
        <v>1.57</v>
      </c>
      <c r="O52" s="5">
        <f t="shared" si="22"/>
        <v>38.47</v>
      </c>
      <c r="P52" s="5"/>
      <c r="Q52" s="5">
        <f t="shared" si="23"/>
        <v>8.1</v>
      </c>
      <c r="R52" s="5">
        <f t="shared" si="24"/>
        <v>0.51</v>
      </c>
      <c r="S52" s="13">
        <f t="shared" si="25"/>
        <v>12</v>
      </c>
      <c r="T52"/>
      <c r="U52" s="14">
        <f t="shared" si="26"/>
        <v>12.280000000000001</v>
      </c>
      <c r="V52" s="5">
        <f t="shared" si="36"/>
        <v>8.89</v>
      </c>
      <c r="W52" s="14">
        <f t="shared" si="27"/>
        <v>11.510000000000002</v>
      </c>
      <c r="X52" s="5">
        <f t="shared" si="37"/>
        <v>13.496</v>
      </c>
      <c r="Y52" s="14">
        <f t="shared" si="28"/>
        <v>12</v>
      </c>
      <c r="Z52" s="5">
        <f t="shared" si="38"/>
        <v>9.216</v>
      </c>
      <c r="AA52" s="14">
        <f t="shared" si="29"/>
        <v>3.41</v>
      </c>
      <c r="AB52" s="5">
        <f t="shared" si="39"/>
        <v>2.956</v>
      </c>
      <c r="AC52" s="5">
        <f t="shared" si="40"/>
        <v>34.34400000000001</v>
      </c>
      <c r="AD52" s="14">
        <f t="shared" si="30"/>
        <v>28.72</v>
      </c>
      <c r="AE52" s="5">
        <f t="shared" si="41"/>
        <v>24.919999999999998</v>
      </c>
      <c r="AF52" s="14">
        <f t="shared" si="31"/>
        <v>9.37</v>
      </c>
      <c r="AG52" s="5">
        <f t="shared" si="42"/>
        <v>9.762</v>
      </c>
      <c r="AH52" s="5">
        <f t="shared" si="32"/>
        <v>33.32</v>
      </c>
      <c r="AI52" s="5">
        <f t="shared" si="43"/>
        <v>34.83</v>
      </c>
      <c r="AK52" s="5">
        <f t="shared" si="33"/>
        <v>17.91</v>
      </c>
      <c r="AL52" s="5">
        <f t="shared" si="34"/>
        <v>20.56</v>
      </c>
      <c r="AM52" s="5">
        <f t="shared" si="35"/>
        <v>39</v>
      </c>
    </row>
    <row r="53" spans="1:39" ht="12.75">
      <c r="A53">
        <v>1943</v>
      </c>
      <c r="B53" s="5">
        <v>1.38</v>
      </c>
      <c r="C53" s="5">
        <v>0.46</v>
      </c>
      <c r="D53" s="5">
        <v>2.06</v>
      </c>
      <c r="E53" s="5">
        <v>1.51</v>
      </c>
      <c r="F53" s="5">
        <v>5.05</v>
      </c>
      <c r="G53" s="5">
        <v>7.98</v>
      </c>
      <c r="H53" s="5">
        <v>2.49</v>
      </c>
      <c r="I53" s="5">
        <v>4.46</v>
      </c>
      <c r="J53" s="5">
        <v>2.46</v>
      </c>
      <c r="K53" s="5">
        <v>2.49</v>
      </c>
      <c r="L53" s="5">
        <v>2.33</v>
      </c>
      <c r="M53" s="5">
        <v>0.09</v>
      </c>
      <c r="O53" s="5">
        <f t="shared" si="22"/>
        <v>32.760000000000005</v>
      </c>
      <c r="P53" s="5"/>
      <c r="Q53" s="5">
        <f t="shared" si="23"/>
        <v>7.98</v>
      </c>
      <c r="R53" s="5">
        <f t="shared" si="24"/>
        <v>0.09</v>
      </c>
      <c r="S53" s="13">
        <f t="shared" si="25"/>
        <v>12</v>
      </c>
      <c r="T53"/>
      <c r="U53" s="14">
        <f t="shared" si="26"/>
        <v>8.620000000000001</v>
      </c>
      <c r="V53" s="5">
        <f t="shared" si="36"/>
        <v>9.358</v>
      </c>
      <c r="W53" s="14">
        <f t="shared" si="27"/>
        <v>14.93</v>
      </c>
      <c r="X53" s="5">
        <f t="shared" si="37"/>
        <v>13.096</v>
      </c>
      <c r="Y53" s="14">
        <f t="shared" si="28"/>
        <v>7.28</v>
      </c>
      <c r="Z53" s="5">
        <f t="shared" si="38"/>
        <v>9.212</v>
      </c>
      <c r="AA53" s="14">
        <f t="shared" si="29"/>
        <v>1.85</v>
      </c>
      <c r="AB53" s="5">
        <f t="shared" si="39"/>
        <v>3.2439999999999998</v>
      </c>
      <c r="AC53" s="5">
        <f t="shared" si="40"/>
        <v>34.622</v>
      </c>
      <c r="AD53" s="14">
        <f t="shared" si="30"/>
        <v>23.950000000000003</v>
      </c>
      <c r="AE53" s="5">
        <f t="shared" si="41"/>
        <v>25.068</v>
      </c>
      <c r="AF53" s="14">
        <f t="shared" si="31"/>
        <v>8.71</v>
      </c>
      <c r="AG53" s="5">
        <f t="shared" si="42"/>
        <v>9.9</v>
      </c>
      <c r="AH53" s="5">
        <f t="shared" si="32"/>
        <v>30.299999999999997</v>
      </c>
      <c r="AI53" s="5">
        <f t="shared" si="43"/>
        <v>34.048</v>
      </c>
      <c r="AK53" s="5">
        <f t="shared" si="33"/>
        <v>18.44</v>
      </c>
      <c r="AL53" s="5">
        <f t="shared" si="34"/>
        <v>14.32</v>
      </c>
      <c r="AM53" s="5">
        <f t="shared" si="35"/>
        <v>30.759999999999998</v>
      </c>
    </row>
    <row r="54" spans="1:39" ht="12.75">
      <c r="A54">
        <v>1944</v>
      </c>
      <c r="B54" s="5">
        <v>0.89</v>
      </c>
      <c r="C54" s="5">
        <v>0.87</v>
      </c>
      <c r="D54" s="5">
        <v>2.04</v>
      </c>
      <c r="E54" s="5">
        <v>1.79</v>
      </c>
      <c r="F54" s="5">
        <v>4.51</v>
      </c>
      <c r="G54" s="5">
        <v>6.34</v>
      </c>
      <c r="H54" s="5">
        <v>2.1</v>
      </c>
      <c r="I54" s="5">
        <v>3.09</v>
      </c>
      <c r="J54" s="5">
        <v>3.76</v>
      </c>
      <c r="K54" s="5">
        <v>0.76</v>
      </c>
      <c r="L54" s="5">
        <v>2.13</v>
      </c>
      <c r="M54" s="5">
        <v>0.78</v>
      </c>
      <c r="O54" s="5">
        <f t="shared" si="22"/>
        <v>29.060000000000002</v>
      </c>
      <c r="P54" s="5"/>
      <c r="Q54" s="5">
        <f t="shared" si="23"/>
        <v>6.34</v>
      </c>
      <c r="R54" s="5">
        <f t="shared" si="24"/>
        <v>0.76</v>
      </c>
      <c r="S54" s="13">
        <f t="shared" si="25"/>
        <v>12</v>
      </c>
      <c r="T54"/>
      <c r="U54" s="14">
        <f t="shared" si="26"/>
        <v>8.34</v>
      </c>
      <c r="V54" s="5">
        <f t="shared" si="36"/>
        <v>8.818</v>
      </c>
      <c r="W54" s="14">
        <f t="shared" si="27"/>
        <v>11.53</v>
      </c>
      <c r="X54" s="5">
        <f t="shared" si="37"/>
        <v>12.972</v>
      </c>
      <c r="Y54" s="14">
        <f t="shared" si="28"/>
        <v>6.6499999999999995</v>
      </c>
      <c r="Z54" s="5">
        <f t="shared" si="38"/>
        <v>8.831999999999999</v>
      </c>
      <c r="AA54" s="14">
        <f t="shared" si="29"/>
        <v>3.93</v>
      </c>
      <c r="AB54" s="5">
        <f t="shared" si="39"/>
        <v>3.276</v>
      </c>
      <c r="AC54" s="5">
        <f t="shared" si="40"/>
        <v>33.86</v>
      </c>
      <c r="AD54" s="14">
        <f t="shared" si="30"/>
        <v>21.589999999999996</v>
      </c>
      <c r="AE54" s="5">
        <f t="shared" si="41"/>
        <v>24.148</v>
      </c>
      <c r="AF54" s="14">
        <f t="shared" si="31"/>
        <v>8.67</v>
      </c>
      <c r="AG54" s="5">
        <f t="shared" si="42"/>
        <v>9.280000000000001</v>
      </c>
      <c r="AH54" s="5">
        <f t="shared" si="32"/>
        <v>33.260000000000005</v>
      </c>
      <c r="AI54" s="5">
        <f t="shared" si="43"/>
        <v>31.79</v>
      </c>
      <c r="AK54" s="5">
        <f t="shared" si="33"/>
        <v>16.439999999999998</v>
      </c>
      <c r="AL54" s="5">
        <f t="shared" si="34"/>
        <v>12.62</v>
      </c>
      <c r="AM54" s="5">
        <f t="shared" si="35"/>
        <v>29.919999999999995</v>
      </c>
    </row>
    <row r="55" spans="1:39" ht="12.75">
      <c r="A55">
        <v>1945</v>
      </c>
      <c r="B55" s="5">
        <v>0.82</v>
      </c>
      <c r="C55" s="5">
        <v>2.33</v>
      </c>
      <c r="D55" s="5">
        <v>1.85</v>
      </c>
      <c r="E55" s="5">
        <v>4.22</v>
      </c>
      <c r="F55" s="5">
        <v>4.13</v>
      </c>
      <c r="G55" s="5">
        <v>3.95</v>
      </c>
      <c r="H55" s="5">
        <v>4.12</v>
      </c>
      <c r="I55" s="5">
        <v>5.37</v>
      </c>
      <c r="J55" s="5">
        <v>2.8</v>
      </c>
      <c r="K55" s="5">
        <v>1.21</v>
      </c>
      <c r="L55" s="5">
        <v>3.38</v>
      </c>
      <c r="M55" s="5">
        <v>1.54</v>
      </c>
      <c r="O55" s="5">
        <f t="shared" si="22"/>
        <v>35.72</v>
      </c>
      <c r="P55" s="5"/>
      <c r="Q55" s="5">
        <f t="shared" si="23"/>
        <v>5.37</v>
      </c>
      <c r="R55" s="5">
        <f t="shared" si="24"/>
        <v>0.82</v>
      </c>
      <c r="S55" s="13">
        <f t="shared" si="25"/>
        <v>12</v>
      </c>
      <c r="T55"/>
      <c r="U55" s="14">
        <f t="shared" si="26"/>
        <v>10.2</v>
      </c>
      <c r="V55" s="5">
        <f t="shared" si="36"/>
        <v>7.95</v>
      </c>
      <c r="W55" s="14">
        <f t="shared" si="27"/>
        <v>13.440000000000001</v>
      </c>
      <c r="X55" s="5">
        <f t="shared" si="37"/>
        <v>12.720000000000002</v>
      </c>
      <c r="Y55" s="14">
        <f t="shared" si="28"/>
        <v>7.39</v>
      </c>
      <c r="Z55" s="5">
        <f t="shared" si="38"/>
        <v>7.731999999999999</v>
      </c>
      <c r="AA55" s="14">
        <f t="shared" si="29"/>
        <v>4.64</v>
      </c>
      <c r="AB55" s="5">
        <f t="shared" si="39"/>
        <v>3.168</v>
      </c>
      <c r="AC55" s="5">
        <f t="shared" si="40"/>
        <v>31.522000000000002</v>
      </c>
      <c r="AD55" s="14">
        <f t="shared" si="30"/>
        <v>24.590000000000003</v>
      </c>
      <c r="AE55" s="5">
        <f t="shared" si="41"/>
        <v>22.509999999999998</v>
      </c>
      <c r="AF55" s="14">
        <f t="shared" si="31"/>
        <v>10.370000000000001</v>
      </c>
      <c r="AG55" s="5">
        <f t="shared" si="42"/>
        <v>8.892</v>
      </c>
      <c r="AH55" s="5">
        <f t="shared" si="32"/>
        <v>32.260000000000005</v>
      </c>
      <c r="AI55" s="5">
        <f t="shared" si="43"/>
        <v>29.628000000000004</v>
      </c>
      <c r="AK55" s="5">
        <f t="shared" si="33"/>
        <v>17.299999999999997</v>
      </c>
      <c r="AL55" s="5">
        <f t="shared" si="34"/>
        <v>18.419999999999998</v>
      </c>
      <c r="AM55" s="5">
        <f t="shared" si="35"/>
        <v>34.959999999999994</v>
      </c>
    </row>
    <row r="56" spans="1:39" ht="12.75">
      <c r="A56">
        <v>1946</v>
      </c>
      <c r="B56" s="5">
        <v>2.05</v>
      </c>
      <c r="C56" s="5">
        <v>1.05</v>
      </c>
      <c r="D56" s="5">
        <v>1.14</v>
      </c>
      <c r="E56" s="5">
        <v>0.64</v>
      </c>
      <c r="F56" s="5">
        <v>2.87</v>
      </c>
      <c r="G56" s="5">
        <v>8.79</v>
      </c>
      <c r="H56" s="5">
        <v>2.25</v>
      </c>
      <c r="I56" s="5">
        <v>2.41</v>
      </c>
      <c r="J56" s="5">
        <v>4.93</v>
      </c>
      <c r="K56" s="5">
        <v>3.55</v>
      </c>
      <c r="L56" s="5">
        <v>2.36</v>
      </c>
      <c r="M56" s="5">
        <v>1.25</v>
      </c>
      <c r="O56" s="5">
        <f t="shared" si="22"/>
        <v>33.29</v>
      </c>
      <c r="P56" s="5"/>
      <c r="Q56" s="5">
        <f t="shared" si="23"/>
        <v>8.79</v>
      </c>
      <c r="R56" s="5">
        <f t="shared" si="24"/>
        <v>0.64</v>
      </c>
      <c r="S56" s="13">
        <f t="shared" si="25"/>
        <v>12</v>
      </c>
      <c r="T56"/>
      <c r="U56" s="14">
        <f t="shared" si="26"/>
        <v>4.65</v>
      </c>
      <c r="V56" s="5">
        <f t="shared" si="36"/>
        <v>7.153999999999999</v>
      </c>
      <c r="W56" s="14">
        <f t="shared" si="27"/>
        <v>13.45</v>
      </c>
      <c r="X56" s="5">
        <f t="shared" si="37"/>
        <v>11.574000000000002</v>
      </c>
      <c r="Y56" s="14">
        <f t="shared" si="28"/>
        <v>10.84</v>
      </c>
      <c r="Z56" s="5">
        <f t="shared" si="38"/>
        <v>7.534000000000001</v>
      </c>
      <c r="AA56" s="14">
        <f t="shared" si="29"/>
        <v>2.55</v>
      </c>
      <c r="AB56" s="5">
        <f t="shared" si="39"/>
        <v>3.4400000000000004</v>
      </c>
      <c r="AC56" s="5">
        <f t="shared" si="40"/>
        <v>29.586000000000002</v>
      </c>
      <c r="AD56" s="14">
        <f t="shared" si="30"/>
        <v>21.89</v>
      </c>
      <c r="AE56" s="5">
        <f t="shared" si="41"/>
        <v>20.735999999999997</v>
      </c>
      <c r="AF56" s="14">
        <f t="shared" si="31"/>
        <v>9.280000000000001</v>
      </c>
      <c r="AG56" s="5">
        <f t="shared" si="42"/>
        <v>8.954</v>
      </c>
      <c r="AH56" s="5">
        <f t="shared" si="32"/>
        <v>29.81</v>
      </c>
      <c r="AI56" s="5">
        <f t="shared" si="43"/>
        <v>29.868000000000002</v>
      </c>
      <c r="AK56" s="5">
        <f t="shared" si="33"/>
        <v>16.54</v>
      </c>
      <c r="AL56" s="5">
        <f t="shared" si="34"/>
        <v>16.75</v>
      </c>
      <c r="AM56" s="5">
        <f t="shared" si="35"/>
        <v>29.5</v>
      </c>
    </row>
    <row r="57" spans="1:39" ht="12.75">
      <c r="A57">
        <v>1947</v>
      </c>
      <c r="B57" s="5">
        <v>0.67</v>
      </c>
      <c r="C57" s="5">
        <v>0.63</v>
      </c>
      <c r="D57" s="5">
        <v>0.82</v>
      </c>
      <c r="E57" s="5">
        <v>3.54</v>
      </c>
      <c r="F57" s="5">
        <v>3.58</v>
      </c>
      <c r="G57" s="5">
        <v>3.51</v>
      </c>
      <c r="H57" s="5">
        <v>2.09</v>
      </c>
      <c r="I57" s="5">
        <v>4.65</v>
      </c>
      <c r="J57" s="5">
        <v>3.16</v>
      </c>
      <c r="K57" s="5">
        <v>1.16</v>
      </c>
      <c r="L57" s="5">
        <v>2.18</v>
      </c>
      <c r="M57" s="5">
        <v>0.79</v>
      </c>
      <c r="O57" s="5">
        <f t="shared" si="22"/>
        <v>26.78</v>
      </c>
      <c r="P57" s="5"/>
      <c r="Q57" s="5">
        <f t="shared" si="23"/>
        <v>4.65</v>
      </c>
      <c r="R57" s="5">
        <f t="shared" si="24"/>
        <v>0.63</v>
      </c>
      <c r="S57" s="13">
        <f t="shared" si="25"/>
        <v>12</v>
      </c>
      <c r="T57"/>
      <c r="U57" s="14">
        <f t="shared" si="26"/>
        <v>7.94</v>
      </c>
      <c r="V57" s="5">
        <f t="shared" si="36"/>
        <v>6.784000000000001</v>
      </c>
      <c r="W57" s="14">
        <f t="shared" si="27"/>
        <v>10.25</v>
      </c>
      <c r="X57" s="5">
        <f t="shared" si="37"/>
        <v>12.264000000000001</v>
      </c>
      <c r="Y57" s="14">
        <f t="shared" si="28"/>
        <v>6.5</v>
      </c>
      <c r="Z57" s="5">
        <f t="shared" si="38"/>
        <v>7.642</v>
      </c>
      <c r="AA57" s="14">
        <f t="shared" si="29"/>
        <v>2.87</v>
      </c>
      <c r="AB57" s="5">
        <f t="shared" si="39"/>
        <v>3.54</v>
      </c>
      <c r="AC57" s="5">
        <f t="shared" si="40"/>
        <v>30.155999999999995</v>
      </c>
      <c r="AD57" s="14">
        <f t="shared" si="30"/>
        <v>20.529999999999998</v>
      </c>
      <c r="AE57" s="5">
        <f t="shared" si="41"/>
        <v>20.913999999999998</v>
      </c>
      <c r="AF57" s="14">
        <f t="shared" si="31"/>
        <v>7.43</v>
      </c>
      <c r="AG57" s="5">
        <f t="shared" si="42"/>
        <v>9.394</v>
      </c>
      <c r="AH57" s="5">
        <f t="shared" si="32"/>
        <v>22.509999999999998</v>
      </c>
      <c r="AI57" s="5">
        <f t="shared" si="43"/>
        <v>29.118000000000002</v>
      </c>
      <c r="AK57" s="5">
        <f t="shared" si="33"/>
        <v>12.75</v>
      </c>
      <c r="AL57" s="5">
        <f t="shared" si="34"/>
        <v>14.030000000000001</v>
      </c>
      <c r="AM57" s="5">
        <f t="shared" si="35"/>
        <v>24</v>
      </c>
    </row>
    <row r="58" spans="1:39" ht="12.75">
      <c r="A58">
        <v>1948</v>
      </c>
      <c r="B58" s="5">
        <v>0.66</v>
      </c>
      <c r="C58" s="5">
        <v>1.42</v>
      </c>
      <c r="D58" s="5">
        <v>1.22</v>
      </c>
      <c r="E58" s="5">
        <v>2.4</v>
      </c>
      <c r="F58" s="5">
        <v>1.02</v>
      </c>
      <c r="G58" s="5">
        <v>3.25</v>
      </c>
      <c r="H58" s="5">
        <v>3.86</v>
      </c>
      <c r="I58" s="5">
        <v>2.09</v>
      </c>
      <c r="J58" s="5">
        <v>2.46</v>
      </c>
      <c r="K58" s="5">
        <v>0.83</v>
      </c>
      <c r="L58" s="5">
        <v>3</v>
      </c>
      <c r="M58" s="5">
        <v>0.87</v>
      </c>
      <c r="O58" s="5">
        <f t="shared" si="22"/>
        <v>23.08</v>
      </c>
      <c r="P58" s="5"/>
      <c r="Q58" s="5">
        <f t="shared" si="23"/>
        <v>3.86</v>
      </c>
      <c r="R58" s="5">
        <f t="shared" si="24"/>
        <v>0.66</v>
      </c>
      <c r="S58" s="13">
        <f t="shared" si="25"/>
        <v>12</v>
      </c>
      <c r="T58"/>
      <c r="U58" s="14">
        <f t="shared" si="26"/>
        <v>4.640000000000001</v>
      </c>
      <c r="V58" s="5">
        <f t="shared" si="36"/>
        <v>6.326</v>
      </c>
      <c r="W58" s="14">
        <f t="shared" si="27"/>
        <v>9.2</v>
      </c>
      <c r="X58" s="5">
        <f t="shared" si="37"/>
        <v>11.904</v>
      </c>
      <c r="Y58" s="14">
        <f t="shared" si="28"/>
        <v>6.29</v>
      </c>
      <c r="Z58" s="5">
        <f t="shared" si="38"/>
        <v>7.126</v>
      </c>
      <c r="AA58" s="14">
        <f t="shared" si="29"/>
        <v>3.21</v>
      </c>
      <c r="AB58" s="5">
        <f t="shared" si="39"/>
        <v>3.4959999999999996</v>
      </c>
      <c r="AC58" s="5">
        <f t="shared" si="40"/>
        <v>28.994</v>
      </c>
      <c r="AD58" s="14">
        <f t="shared" si="30"/>
        <v>15.079999999999998</v>
      </c>
      <c r="AE58" s="5">
        <f t="shared" si="41"/>
        <v>19.723999999999997</v>
      </c>
      <c r="AF58" s="14">
        <f t="shared" si="31"/>
        <v>9.020000000000001</v>
      </c>
      <c r="AG58" s="5">
        <f t="shared" si="42"/>
        <v>9.512</v>
      </c>
      <c r="AH58" s="5">
        <f t="shared" si="32"/>
        <v>31.5</v>
      </c>
      <c r="AI58" s="5">
        <f t="shared" si="43"/>
        <v>30.411999999999995</v>
      </c>
      <c r="AK58" s="5">
        <f t="shared" si="33"/>
        <v>9.969999999999999</v>
      </c>
      <c r="AL58" s="5">
        <f t="shared" si="34"/>
        <v>13.11</v>
      </c>
      <c r="AM58" s="5">
        <f t="shared" si="35"/>
        <v>26.81</v>
      </c>
    </row>
    <row r="59" spans="1:39" ht="12.75">
      <c r="A59">
        <v>1949</v>
      </c>
      <c r="B59" s="5">
        <v>1.82</v>
      </c>
      <c r="C59" s="5">
        <v>0.52</v>
      </c>
      <c r="D59" s="5">
        <v>1.98</v>
      </c>
      <c r="E59" s="5">
        <v>1.4</v>
      </c>
      <c r="F59" s="5">
        <v>3.11</v>
      </c>
      <c r="G59" s="5">
        <v>4.87</v>
      </c>
      <c r="H59" s="5">
        <v>7.61</v>
      </c>
      <c r="I59" s="5">
        <v>2.5</v>
      </c>
      <c r="J59" s="5">
        <v>2.99</v>
      </c>
      <c r="K59" s="5">
        <v>2.15</v>
      </c>
      <c r="L59" s="5">
        <v>2.05</v>
      </c>
      <c r="M59" s="5">
        <v>0.91</v>
      </c>
      <c r="O59" s="5">
        <f t="shared" si="22"/>
        <v>31.909999999999997</v>
      </c>
      <c r="P59" s="5"/>
      <c r="Q59" s="5">
        <f t="shared" si="23"/>
        <v>7.61</v>
      </c>
      <c r="R59" s="5">
        <f t="shared" si="24"/>
        <v>0.52</v>
      </c>
      <c r="S59" s="13">
        <f t="shared" si="25"/>
        <v>12</v>
      </c>
      <c r="T59"/>
      <c r="U59" s="14">
        <f t="shared" si="26"/>
        <v>6.49</v>
      </c>
      <c r="V59" s="5">
        <f t="shared" si="36"/>
        <v>7.481999999999999</v>
      </c>
      <c r="W59" s="14">
        <f t="shared" si="27"/>
        <v>14.98</v>
      </c>
      <c r="X59" s="5">
        <f t="shared" si="37"/>
        <v>12.3</v>
      </c>
      <c r="Y59" s="14">
        <f t="shared" si="28"/>
        <v>7.19</v>
      </c>
      <c r="Z59" s="5">
        <f t="shared" si="38"/>
        <v>6.962000000000001</v>
      </c>
      <c r="AA59" s="14">
        <f t="shared" si="29"/>
        <v>4.430000000000001</v>
      </c>
      <c r="AB59" s="5">
        <f t="shared" si="39"/>
        <v>3.6400000000000006</v>
      </c>
      <c r="AC59" s="5">
        <f t="shared" si="40"/>
        <v>30.209999999999997</v>
      </c>
      <c r="AD59" s="14">
        <f t="shared" si="30"/>
        <v>22.479999999999997</v>
      </c>
      <c r="AE59" s="5">
        <f t="shared" si="41"/>
        <v>20.9</v>
      </c>
      <c r="AF59" s="14">
        <f t="shared" si="31"/>
        <v>10.87</v>
      </c>
      <c r="AG59" s="5">
        <f t="shared" si="42"/>
        <v>9.692</v>
      </c>
      <c r="AH59" s="5">
        <f t="shared" si="32"/>
        <v>29.509999999999998</v>
      </c>
      <c r="AI59" s="5">
        <f t="shared" si="43"/>
        <v>30.93</v>
      </c>
      <c r="AK59" s="5">
        <f t="shared" si="33"/>
        <v>13.7</v>
      </c>
      <c r="AL59" s="5">
        <f t="shared" si="34"/>
        <v>18.21</v>
      </c>
      <c r="AM59" s="5">
        <f t="shared" si="35"/>
        <v>33.63</v>
      </c>
    </row>
    <row r="60" spans="1:39" ht="12.75">
      <c r="A60">
        <v>1950</v>
      </c>
      <c r="B60" s="5">
        <v>2.87</v>
      </c>
      <c r="C60" s="5">
        <v>0.65</v>
      </c>
      <c r="D60" s="5">
        <v>2.24</v>
      </c>
      <c r="E60" s="5">
        <v>2.64</v>
      </c>
      <c r="F60" s="5">
        <v>3.03</v>
      </c>
      <c r="G60" s="5">
        <v>3.99</v>
      </c>
      <c r="H60" s="5">
        <v>4.6</v>
      </c>
      <c r="I60" s="5">
        <v>3.05</v>
      </c>
      <c r="J60" s="5">
        <v>1.33</v>
      </c>
      <c r="K60" s="5">
        <v>1.73</v>
      </c>
      <c r="L60" s="5">
        <v>1.75</v>
      </c>
      <c r="M60" s="5">
        <v>2.03</v>
      </c>
      <c r="O60" s="5">
        <f t="shared" si="22"/>
        <v>29.91</v>
      </c>
      <c r="P60" s="5"/>
      <c r="Q60" s="5">
        <f t="shared" si="23"/>
        <v>4.6</v>
      </c>
      <c r="R60" s="5">
        <f t="shared" si="24"/>
        <v>0.65</v>
      </c>
      <c r="S60" s="13">
        <f t="shared" si="25"/>
        <v>12</v>
      </c>
      <c r="T60"/>
      <c r="U60" s="14">
        <f t="shared" si="26"/>
        <v>7.91</v>
      </c>
      <c r="V60" s="5">
        <f t="shared" si="36"/>
        <v>7.2379999999999995</v>
      </c>
      <c r="W60" s="14">
        <f t="shared" si="27"/>
        <v>11.64</v>
      </c>
      <c r="X60" s="5">
        <f t="shared" si="37"/>
        <v>13.553999999999998</v>
      </c>
      <c r="Y60" s="14">
        <f t="shared" si="28"/>
        <v>4.8100000000000005</v>
      </c>
      <c r="Z60" s="5">
        <f t="shared" si="38"/>
        <v>6.1339999999999995</v>
      </c>
      <c r="AA60" s="14">
        <f t="shared" si="29"/>
        <v>4.42</v>
      </c>
      <c r="AB60" s="5">
        <f t="shared" si="39"/>
        <v>3.818</v>
      </c>
      <c r="AC60" s="5">
        <f t="shared" si="40"/>
        <v>30.593999999999994</v>
      </c>
      <c r="AD60" s="14">
        <f t="shared" si="30"/>
        <v>18.64</v>
      </c>
      <c r="AE60" s="5">
        <f t="shared" si="41"/>
        <v>21.238</v>
      </c>
      <c r="AF60" s="14">
        <f t="shared" si="31"/>
        <v>10.959999999999999</v>
      </c>
      <c r="AG60" s="5">
        <f t="shared" si="42"/>
        <v>9.664</v>
      </c>
      <c r="AH60" s="5">
        <f t="shared" si="32"/>
        <v>38.73</v>
      </c>
      <c r="AI60" s="5">
        <f t="shared" si="43"/>
        <v>32.611999999999995</v>
      </c>
      <c r="AK60" s="5">
        <f t="shared" si="33"/>
        <v>15.42</v>
      </c>
      <c r="AL60" s="5">
        <f t="shared" si="34"/>
        <v>14.49</v>
      </c>
      <c r="AM60" s="5">
        <f t="shared" si="35"/>
        <v>32.85</v>
      </c>
    </row>
    <row r="61" spans="1:39" ht="12.75">
      <c r="A61">
        <v>1951</v>
      </c>
      <c r="B61" s="5">
        <v>0.47</v>
      </c>
      <c r="C61" s="5">
        <v>1.92</v>
      </c>
      <c r="D61" s="5">
        <v>3.06</v>
      </c>
      <c r="E61" s="5">
        <v>3.23</v>
      </c>
      <c r="F61" s="5">
        <v>4.14</v>
      </c>
      <c r="G61" s="5">
        <v>5.54</v>
      </c>
      <c r="H61" s="5">
        <v>5.27</v>
      </c>
      <c r="I61" s="5">
        <v>4.62</v>
      </c>
      <c r="J61" s="5">
        <v>4.97</v>
      </c>
      <c r="K61" s="5">
        <v>3.32</v>
      </c>
      <c r="L61" s="5">
        <v>1.73</v>
      </c>
      <c r="M61" s="5">
        <v>1.1</v>
      </c>
      <c r="O61" s="5">
        <f t="shared" si="22"/>
        <v>39.37</v>
      </c>
      <c r="P61" s="5"/>
      <c r="Q61" s="5">
        <f t="shared" si="23"/>
        <v>5.54</v>
      </c>
      <c r="R61" s="5">
        <f t="shared" si="24"/>
        <v>0.47</v>
      </c>
      <c r="S61" s="13">
        <f t="shared" si="25"/>
        <v>12</v>
      </c>
      <c r="T61"/>
      <c r="U61" s="14">
        <f t="shared" si="26"/>
        <v>10.43</v>
      </c>
      <c r="V61" s="5">
        <f t="shared" si="36"/>
        <v>8.065999999999999</v>
      </c>
      <c r="W61" s="14">
        <f t="shared" si="27"/>
        <v>15.43</v>
      </c>
      <c r="X61" s="5">
        <f t="shared" si="37"/>
        <v>14.865999999999996</v>
      </c>
      <c r="Y61" s="14">
        <f t="shared" si="28"/>
        <v>10.02</v>
      </c>
      <c r="Z61" s="5">
        <f t="shared" si="38"/>
        <v>5.537999999999999</v>
      </c>
      <c r="AA61" s="14">
        <f t="shared" si="29"/>
        <v>3.27</v>
      </c>
      <c r="AB61" s="5">
        <f t="shared" si="39"/>
        <v>3.868</v>
      </c>
      <c r="AC61" s="5">
        <f t="shared" si="40"/>
        <v>32.501999999999995</v>
      </c>
      <c r="AD61" s="14">
        <f t="shared" si="30"/>
        <v>27.77</v>
      </c>
      <c r="AE61" s="5">
        <f t="shared" si="41"/>
        <v>22.948</v>
      </c>
      <c r="AF61" s="14">
        <f t="shared" si="31"/>
        <v>10.18</v>
      </c>
      <c r="AG61" s="5">
        <f t="shared" si="42"/>
        <v>9.367999999999999</v>
      </c>
      <c r="AH61" s="5">
        <f t="shared" si="32"/>
        <v>32.4</v>
      </c>
      <c r="AI61" s="5">
        <f t="shared" si="43"/>
        <v>33.15599999999999</v>
      </c>
      <c r="AK61" s="5">
        <f t="shared" si="33"/>
        <v>18.36</v>
      </c>
      <c r="AL61" s="5">
        <f t="shared" si="34"/>
        <v>21.01</v>
      </c>
      <c r="AM61" s="5">
        <f t="shared" si="35"/>
        <v>35.02</v>
      </c>
    </row>
    <row r="62" spans="1:39" ht="12.75">
      <c r="A62">
        <v>1952</v>
      </c>
      <c r="B62" s="5">
        <v>1.63</v>
      </c>
      <c r="C62" s="5">
        <v>0.54</v>
      </c>
      <c r="D62" s="5">
        <v>1.86</v>
      </c>
      <c r="E62" s="5">
        <v>1.78</v>
      </c>
      <c r="F62" s="5">
        <v>3.08</v>
      </c>
      <c r="G62" s="5">
        <v>5.12</v>
      </c>
      <c r="H62" s="5">
        <v>6.29</v>
      </c>
      <c r="I62" s="5">
        <v>5.11</v>
      </c>
      <c r="J62" s="5">
        <v>0.84</v>
      </c>
      <c r="K62" s="5">
        <v>0.26</v>
      </c>
      <c r="L62" s="5">
        <v>1.26</v>
      </c>
      <c r="M62" s="5">
        <v>0.93</v>
      </c>
      <c r="O62" s="5">
        <f t="shared" si="22"/>
        <v>28.700000000000003</v>
      </c>
      <c r="P62" s="5"/>
      <c r="Q62" s="5">
        <f t="shared" si="23"/>
        <v>6.29</v>
      </c>
      <c r="R62" s="5">
        <f t="shared" si="24"/>
        <v>0.26</v>
      </c>
      <c r="S62" s="13">
        <f t="shared" si="25"/>
        <v>12</v>
      </c>
      <c r="T62"/>
      <c r="U62" s="14">
        <f t="shared" si="26"/>
        <v>6.720000000000001</v>
      </c>
      <c r="V62" s="5">
        <f t="shared" si="36"/>
        <v>9.022</v>
      </c>
      <c r="W62" s="14">
        <f t="shared" si="27"/>
        <v>16.52</v>
      </c>
      <c r="X62" s="5">
        <f t="shared" si="37"/>
        <v>14.172</v>
      </c>
      <c r="Y62" s="14">
        <f t="shared" si="28"/>
        <v>2.3600000000000003</v>
      </c>
      <c r="Z62" s="5">
        <f t="shared" si="38"/>
        <v>6.3</v>
      </c>
      <c r="AA62" s="14">
        <f t="shared" si="29"/>
        <v>3.76</v>
      </c>
      <c r="AB62" s="5">
        <f t="shared" si="39"/>
        <v>3.378</v>
      </c>
      <c r="AC62" s="5">
        <f t="shared" si="40"/>
        <v>33.282000000000004</v>
      </c>
      <c r="AD62" s="14">
        <f t="shared" si="30"/>
        <v>22.22</v>
      </c>
      <c r="AE62" s="5">
        <f t="shared" si="41"/>
        <v>23.788</v>
      </c>
      <c r="AF62" s="14">
        <f t="shared" si="31"/>
        <v>7.29</v>
      </c>
      <c r="AG62" s="5">
        <f t="shared" si="42"/>
        <v>9.006</v>
      </c>
      <c r="AH62" s="5">
        <f t="shared" si="32"/>
        <v>30.919999999999998</v>
      </c>
      <c r="AI62" s="5">
        <f t="shared" si="43"/>
        <v>33.483999999999995</v>
      </c>
      <c r="AK62" s="5">
        <f t="shared" si="33"/>
        <v>14.010000000000002</v>
      </c>
      <c r="AL62" s="5">
        <f t="shared" si="34"/>
        <v>14.69</v>
      </c>
      <c r="AM62" s="5">
        <f t="shared" si="35"/>
        <v>32.51</v>
      </c>
    </row>
    <row r="63" spans="1:39" ht="12.75">
      <c r="A63">
        <v>1953</v>
      </c>
      <c r="B63" s="5">
        <v>0.89</v>
      </c>
      <c r="C63" s="5">
        <v>1.94</v>
      </c>
      <c r="D63" s="5">
        <v>2.01</v>
      </c>
      <c r="E63" s="5">
        <v>3.22</v>
      </c>
      <c r="F63" s="5">
        <v>3.55</v>
      </c>
      <c r="G63" s="5">
        <v>6.21</v>
      </c>
      <c r="H63" s="5">
        <v>5.24</v>
      </c>
      <c r="I63" s="5">
        <v>4.31</v>
      </c>
      <c r="J63" s="5">
        <v>1.1</v>
      </c>
      <c r="K63" s="5">
        <v>0.28</v>
      </c>
      <c r="L63" s="5">
        <v>1.93</v>
      </c>
      <c r="M63" s="5">
        <v>1.94</v>
      </c>
      <c r="O63" s="5">
        <f t="shared" si="22"/>
        <v>32.620000000000005</v>
      </c>
      <c r="P63" s="5"/>
      <c r="Q63" s="5">
        <f t="shared" si="23"/>
        <v>6.21</v>
      </c>
      <c r="R63" s="5">
        <f t="shared" si="24"/>
        <v>0.28</v>
      </c>
      <c r="S63" s="13">
        <f t="shared" si="25"/>
        <v>12</v>
      </c>
      <c r="T63"/>
      <c r="U63" s="14">
        <f t="shared" si="26"/>
        <v>8.780000000000001</v>
      </c>
      <c r="V63" s="5">
        <f t="shared" si="36"/>
        <v>9.110000000000001</v>
      </c>
      <c r="W63" s="14">
        <f t="shared" si="27"/>
        <v>15.759999999999998</v>
      </c>
      <c r="X63" s="5">
        <f t="shared" si="37"/>
        <v>14.597999999999999</v>
      </c>
      <c r="Y63" s="14">
        <f t="shared" si="28"/>
        <v>3.31</v>
      </c>
      <c r="Z63" s="5">
        <f t="shared" si="38"/>
        <v>6.684</v>
      </c>
      <c r="AA63" s="14">
        <f t="shared" si="29"/>
        <v>3.46</v>
      </c>
      <c r="AB63" s="5">
        <f t="shared" si="39"/>
        <v>2.8899999999999997</v>
      </c>
      <c r="AC63" s="5">
        <f t="shared" si="40"/>
        <v>33.602</v>
      </c>
      <c r="AD63" s="14">
        <f t="shared" si="30"/>
        <v>23.63</v>
      </c>
      <c r="AE63" s="5">
        <f t="shared" si="41"/>
        <v>24.477999999999998</v>
      </c>
      <c r="AF63" s="14">
        <f t="shared" si="31"/>
        <v>7.54</v>
      </c>
      <c r="AG63" s="5">
        <f t="shared" si="42"/>
        <v>8.518</v>
      </c>
      <c r="AH63" s="5">
        <f t="shared" si="32"/>
        <v>34.22</v>
      </c>
      <c r="AI63" s="5">
        <f t="shared" si="43"/>
        <v>31.398000000000003</v>
      </c>
      <c r="AK63" s="5">
        <f t="shared" si="33"/>
        <v>17.82</v>
      </c>
      <c r="AL63" s="5">
        <f t="shared" si="34"/>
        <v>14.799999999999999</v>
      </c>
      <c r="AM63" s="5">
        <f t="shared" si="35"/>
        <v>32.87</v>
      </c>
    </row>
    <row r="64" spans="1:39" ht="12.75">
      <c r="A64">
        <v>1954</v>
      </c>
      <c r="B64" s="5">
        <v>0.75</v>
      </c>
      <c r="C64" s="5">
        <v>0.77</v>
      </c>
      <c r="D64" s="5">
        <v>1.87</v>
      </c>
      <c r="E64" s="5">
        <v>5.08</v>
      </c>
      <c r="F64" s="5">
        <v>4.32</v>
      </c>
      <c r="G64" s="5">
        <v>5.28</v>
      </c>
      <c r="H64" s="5">
        <v>3.42</v>
      </c>
      <c r="I64" s="5">
        <v>2.81</v>
      </c>
      <c r="J64" s="5">
        <v>5.77</v>
      </c>
      <c r="K64" s="5">
        <v>4.13</v>
      </c>
      <c r="L64" s="5">
        <v>1.1</v>
      </c>
      <c r="M64" s="5">
        <v>0.51</v>
      </c>
      <c r="O64" s="5">
        <f t="shared" si="22"/>
        <v>35.81</v>
      </c>
      <c r="P64" s="5"/>
      <c r="Q64" s="5">
        <f t="shared" si="23"/>
        <v>5.77</v>
      </c>
      <c r="R64" s="5">
        <f t="shared" si="24"/>
        <v>0.51</v>
      </c>
      <c r="S64" s="13">
        <f t="shared" si="25"/>
        <v>12</v>
      </c>
      <c r="T64"/>
      <c r="U64" s="14">
        <f t="shared" si="26"/>
        <v>11.27</v>
      </c>
      <c r="V64" s="5">
        <f t="shared" si="36"/>
        <v>8.350000000000001</v>
      </c>
      <c r="W64" s="14">
        <f t="shared" si="27"/>
        <v>11.51</v>
      </c>
      <c r="X64" s="5">
        <f t="shared" si="37"/>
        <v>14.124</v>
      </c>
      <c r="Y64" s="14">
        <f t="shared" si="28"/>
        <v>10.999999999999998</v>
      </c>
      <c r="Z64" s="5">
        <f t="shared" si="38"/>
        <v>5.747999999999999</v>
      </c>
      <c r="AA64" s="14">
        <f t="shared" si="29"/>
        <v>1.98</v>
      </c>
      <c r="AB64" s="5">
        <f t="shared" si="39"/>
        <v>2.614</v>
      </c>
      <c r="AC64" s="5">
        <f t="shared" si="40"/>
        <v>31.024</v>
      </c>
      <c r="AD64" s="14">
        <f t="shared" si="30"/>
        <v>26.68</v>
      </c>
      <c r="AE64" s="5">
        <f t="shared" si="41"/>
        <v>22.880000000000003</v>
      </c>
      <c r="AF64" s="14">
        <f t="shared" si="31"/>
        <v>9.06</v>
      </c>
      <c r="AG64" s="5">
        <f t="shared" si="42"/>
        <v>7.752</v>
      </c>
      <c r="AH64" s="5">
        <f t="shared" si="32"/>
        <v>31.15</v>
      </c>
      <c r="AI64" s="5">
        <f t="shared" si="43"/>
        <v>30.2</v>
      </c>
      <c r="AK64" s="5">
        <f t="shared" si="33"/>
        <v>18.07</v>
      </c>
      <c r="AL64" s="5">
        <f t="shared" si="34"/>
        <v>17.740000000000002</v>
      </c>
      <c r="AM64" s="5">
        <f t="shared" si="35"/>
        <v>31.01</v>
      </c>
    </row>
    <row r="65" spans="1:39" ht="12.75">
      <c r="A65">
        <v>1955</v>
      </c>
      <c r="B65" s="5">
        <v>0.66</v>
      </c>
      <c r="C65" s="5">
        <v>0.81</v>
      </c>
      <c r="D65" s="5">
        <v>1.85</v>
      </c>
      <c r="E65" s="5">
        <v>2.48</v>
      </c>
      <c r="F65" s="5">
        <v>4.02</v>
      </c>
      <c r="G65" s="5">
        <v>3.45</v>
      </c>
      <c r="H65" s="5">
        <v>5.55</v>
      </c>
      <c r="I65" s="5">
        <v>4.77</v>
      </c>
      <c r="J65" s="5">
        <v>1.82</v>
      </c>
      <c r="K65" s="5">
        <v>3.41</v>
      </c>
      <c r="L65" s="5">
        <v>1.5</v>
      </c>
      <c r="M65" s="5">
        <v>1.19</v>
      </c>
      <c r="O65" s="5">
        <f t="shared" si="22"/>
        <v>31.51</v>
      </c>
      <c r="P65" s="5"/>
      <c r="Q65" s="5">
        <f t="shared" si="23"/>
        <v>5.55</v>
      </c>
      <c r="R65" s="5">
        <f t="shared" si="24"/>
        <v>0.66</v>
      </c>
      <c r="S65" s="13">
        <f t="shared" si="25"/>
        <v>12</v>
      </c>
      <c r="T65"/>
      <c r="U65" s="14">
        <f t="shared" si="26"/>
        <v>8.35</v>
      </c>
      <c r="V65" s="5">
        <f t="shared" si="36"/>
        <v>8.187999999999999</v>
      </c>
      <c r="W65" s="14">
        <f t="shared" si="27"/>
        <v>13.77</v>
      </c>
      <c r="X65" s="5">
        <f t="shared" si="37"/>
        <v>13.209999999999999</v>
      </c>
      <c r="Y65" s="14">
        <f t="shared" si="28"/>
        <v>6.73</v>
      </c>
      <c r="Z65" s="5">
        <f t="shared" si="38"/>
        <v>6.709999999999999</v>
      </c>
      <c r="AA65" s="14">
        <f t="shared" si="29"/>
        <v>1.98</v>
      </c>
      <c r="AB65" s="5">
        <f t="shared" si="39"/>
        <v>2.152</v>
      </c>
      <c r="AC65" s="5">
        <f t="shared" si="40"/>
        <v>30.674</v>
      </c>
      <c r="AD65" s="14">
        <f t="shared" si="30"/>
        <v>22.09</v>
      </c>
      <c r="AE65" s="5">
        <f t="shared" si="41"/>
        <v>22.448</v>
      </c>
      <c r="AF65" s="14">
        <f t="shared" si="31"/>
        <v>8.52</v>
      </c>
      <c r="AG65" s="5">
        <f t="shared" si="42"/>
        <v>7.534000000000001</v>
      </c>
      <c r="AH65" s="5">
        <f t="shared" si="32"/>
        <v>28.3</v>
      </c>
      <c r="AI65" s="5">
        <f t="shared" si="43"/>
        <v>29.854000000000003</v>
      </c>
      <c r="AK65" s="5">
        <f t="shared" si="33"/>
        <v>13.27</v>
      </c>
      <c r="AL65" s="5">
        <f t="shared" si="34"/>
        <v>18.240000000000002</v>
      </c>
      <c r="AM65" s="5">
        <f t="shared" si="35"/>
        <v>30.830000000000002</v>
      </c>
    </row>
    <row r="66" spans="1:39" ht="12.75">
      <c r="A66">
        <v>1956</v>
      </c>
      <c r="B66" s="5">
        <v>0.5</v>
      </c>
      <c r="C66" s="5">
        <v>0.29</v>
      </c>
      <c r="D66" s="5">
        <v>1.63</v>
      </c>
      <c r="E66" s="5">
        <v>1.65</v>
      </c>
      <c r="F66" s="5">
        <v>3.35</v>
      </c>
      <c r="G66" s="5">
        <v>5.17</v>
      </c>
      <c r="H66" s="5">
        <v>3.66</v>
      </c>
      <c r="I66" s="5">
        <v>4.23</v>
      </c>
      <c r="J66" s="5">
        <v>1.72</v>
      </c>
      <c r="K66" s="5">
        <v>0.84</v>
      </c>
      <c r="L66" s="5">
        <v>2.78</v>
      </c>
      <c r="M66" s="5">
        <v>0.66</v>
      </c>
      <c r="O66" s="5">
        <f t="shared" si="22"/>
        <v>26.48</v>
      </c>
      <c r="P66" s="5"/>
      <c r="Q66" s="5">
        <f t="shared" si="23"/>
        <v>5.17</v>
      </c>
      <c r="R66" s="5">
        <f t="shared" si="24"/>
        <v>0.29</v>
      </c>
      <c r="S66" s="13">
        <f t="shared" si="25"/>
        <v>12</v>
      </c>
      <c r="T66"/>
      <c r="U66" s="14">
        <f t="shared" si="26"/>
        <v>6.63</v>
      </c>
      <c r="V66" s="5">
        <f t="shared" si="36"/>
        <v>7.575999999999999</v>
      </c>
      <c r="W66" s="14">
        <f t="shared" si="27"/>
        <v>13.06</v>
      </c>
      <c r="X66" s="5">
        <f t="shared" si="37"/>
        <v>12.89</v>
      </c>
      <c r="Y66" s="14">
        <f t="shared" si="28"/>
        <v>5.34</v>
      </c>
      <c r="Z66" s="5">
        <f t="shared" si="38"/>
        <v>7.679999999999998</v>
      </c>
      <c r="AA66" s="14">
        <f t="shared" si="29"/>
        <v>1.8900000000000001</v>
      </c>
      <c r="AB66" s="5">
        <f t="shared" si="39"/>
        <v>1.798</v>
      </c>
      <c r="AC66" s="5">
        <f t="shared" si="40"/>
        <v>30.01</v>
      </c>
      <c r="AD66" s="14">
        <f t="shared" si="30"/>
        <v>19.78</v>
      </c>
      <c r="AE66" s="5">
        <f t="shared" si="41"/>
        <v>22.32</v>
      </c>
      <c r="AF66" s="14">
        <f t="shared" si="31"/>
        <v>6.35</v>
      </c>
      <c r="AG66" s="5">
        <f t="shared" si="42"/>
        <v>7.492</v>
      </c>
      <c r="AH66" s="5">
        <f t="shared" si="32"/>
        <v>26.410000000000004</v>
      </c>
      <c r="AI66" s="5">
        <f t="shared" si="43"/>
        <v>30.092000000000002</v>
      </c>
      <c r="AK66" s="5">
        <f t="shared" si="33"/>
        <v>12.59</v>
      </c>
      <c r="AL66" s="5">
        <f t="shared" si="34"/>
        <v>13.89</v>
      </c>
      <c r="AM66" s="5">
        <f t="shared" si="35"/>
        <v>24.83</v>
      </c>
    </row>
    <row r="67" spans="1:39" ht="12.75">
      <c r="A67">
        <v>1957</v>
      </c>
      <c r="B67" s="5">
        <v>0.33</v>
      </c>
      <c r="C67" s="5">
        <v>0.9</v>
      </c>
      <c r="D67" s="5">
        <v>0.84</v>
      </c>
      <c r="E67" s="5">
        <v>1.7</v>
      </c>
      <c r="F67" s="5">
        <v>3.37</v>
      </c>
      <c r="G67" s="5">
        <v>3.8</v>
      </c>
      <c r="H67" s="5">
        <v>3.75</v>
      </c>
      <c r="I67" s="5">
        <v>4.4</v>
      </c>
      <c r="J67" s="5">
        <v>3.04</v>
      </c>
      <c r="K67" s="5">
        <v>1.34</v>
      </c>
      <c r="L67" s="5">
        <v>2.79</v>
      </c>
      <c r="M67" s="5">
        <v>0.69</v>
      </c>
      <c r="O67" s="5">
        <f t="shared" si="22"/>
        <v>26.95</v>
      </c>
      <c r="P67" s="5"/>
      <c r="Q67" s="5">
        <f t="shared" si="23"/>
        <v>4.4</v>
      </c>
      <c r="R67" s="5">
        <f t="shared" si="24"/>
        <v>0.33</v>
      </c>
      <c r="S67" s="13">
        <f t="shared" si="25"/>
        <v>12</v>
      </c>
      <c r="T67"/>
      <c r="U67" s="14">
        <f t="shared" si="26"/>
        <v>5.91</v>
      </c>
      <c r="V67" s="5">
        <f t="shared" si="36"/>
        <v>6.776000000000001</v>
      </c>
      <c r="W67" s="14">
        <f t="shared" si="27"/>
        <v>11.95</v>
      </c>
      <c r="X67" s="5">
        <f t="shared" si="37"/>
        <v>13.518</v>
      </c>
      <c r="Y67" s="14">
        <f t="shared" si="28"/>
        <v>7.17</v>
      </c>
      <c r="Z67" s="5">
        <f t="shared" si="38"/>
        <v>7.824000000000001</v>
      </c>
      <c r="AA67" s="14">
        <f t="shared" si="29"/>
        <v>1.45</v>
      </c>
      <c r="AB67" s="5">
        <f t="shared" si="39"/>
        <v>2.15</v>
      </c>
      <c r="AC67" s="5">
        <f t="shared" si="40"/>
        <v>30.228</v>
      </c>
      <c r="AD67" s="14">
        <f t="shared" si="30"/>
        <v>20.060000000000002</v>
      </c>
      <c r="AE67" s="5">
        <f t="shared" si="41"/>
        <v>22.6</v>
      </c>
      <c r="AF67" s="14">
        <f t="shared" si="31"/>
        <v>6.2</v>
      </c>
      <c r="AG67" s="5">
        <f t="shared" si="42"/>
        <v>7.359999999999999</v>
      </c>
      <c r="AH67" s="5">
        <f t="shared" si="32"/>
        <v>29.189999999999998</v>
      </c>
      <c r="AI67" s="5">
        <f t="shared" si="43"/>
        <v>30.836000000000002</v>
      </c>
      <c r="AK67" s="5">
        <f t="shared" si="33"/>
        <v>10.94</v>
      </c>
      <c r="AL67" s="5">
        <f t="shared" si="34"/>
        <v>16.01</v>
      </c>
      <c r="AM67" s="5">
        <f t="shared" si="35"/>
        <v>26.540000000000003</v>
      </c>
    </row>
    <row r="68" spans="1:39" ht="12.75">
      <c r="A68">
        <v>1958</v>
      </c>
      <c r="B68" s="5">
        <v>0.58</v>
      </c>
      <c r="C68" s="5">
        <v>0.18</v>
      </c>
      <c r="D68" s="5">
        <v>0.62</v>
      </c>
      <c r="E68" s="5">
        <v>2.5</v>
      </c>
      <c r="F68" s="5">
        <v>2.6</v>
      </c>
      <c r="G68" s="5">
        <v>4.05</v>
      </c>
      <c r="H68" s="5">
        <v>5.47</v>
      </c>
      <c r="I68" s="5">
        <v>4.64</v>
      </c>
      <c r="J68" s="5">
        <v>3.73</v>
      </c>
      <c r="K68" s="5">
        <v>2.51</v>
      </c>
      <c r="L68" s="5">
        <v>1.92</v>
      </c>
      <c r="M68" s="5">
        <v>0.5</v>
      </c>
      <c r="O68" s="5">
        <f t="shared" si="22"/>
        <v>29.300000000000004</v>
      </c>
      <c r="P68" s="5"/>
      <c r="Q68" s="5">
        <f t="shared" si="23"/>
        <v>5.47</v>
      </c>
      <c r="R68" s="5">
        <f t="shared" si="24"/>
        <v>0.18</v>
      </c>
      <c r="S68" s="13">
        <f t="shared" si="25"/>
        <v>12</v>
      </c>
      <c r="T68"/>
      <c r="U68" s="14">
        <f t="shared" si="26"/>
        <v>5.720000000000001</v>
      </c>
      <c r="V68" s="5">
        <f t="shared" si="36"/>
        <v>7.029999999999999</v>
      </c>
      <c r="W68" s="14">
        <f t="shared" si="27"/>
        <v>14.16</v>
      </c>
      <c r="X68" s="5">
        <f t="shared" si="37"/>
        <v>13.494</v>
      </c>
      <c r="Y68" s="14">
        <f t="shared" si="28"/>
        <v>8.16</v>
      </c>
      <c r="Z68" s="5">
        <f t="shared" si="38"/>
        <v>8.1</v>
      </c>
      <c r="AA68" s="14">
        <f t="shared" si="29"/>
        <v>1.69</v>
      </c>
      <c r="AB68" s="5">
        <f t="shared" si="39"/>
        <v>2.214</v>
      </c>
      <c r="AC68" s="5">
        <f t="shared" si="40"/>
        <v>30.658000000000005</v>
      </c>
      <c r="AD68" s="14">
        <f t="shared" si="30"/>
        <v>22.99</v>
      </c>
      <c r="AE68" s="5">
        <f t="shared" si="41"/>
        <v>23.476</v>
      </c>
      <c r="AF68" s="14">
        <f t="shared" si="31"/>
        <v>7.329999999999999</v>
      </c>
      <c r="AG68" s="5">
        <f t="shared" si="42"/>
        <v>7.514</v>
      </c>
      <c r="AH68" s="5">
        <f t="shared" si="32"/>
        <v>35.410000000000004</v>
      </c>
      <c r="AI68" s="5">
        <f t="shared" si="43"/>
        <v>30.977999999999998</v>
      </c>
      <c r="AK68" s="5">
        <f t="shared" si="33"/>
        <v>10.530000000000001</v>
      </c>
      <c r="AL68" s="5">
        <f t="shared" si="34"/>
        <v>18.770000000000003</v>
      </c>
      <c r="AM68" s="5">
        <f t="shared" si="35"/>
        <v>30.060000000000002</v>
      </c>
    </row>
    <row r="69" spans="1:39" ht="12.75">
      <c r="A69">
        <v>1959</v>
      </c>
      <c r="B69" s="5">
        <v>0.5</v>
      </c>
      <c r="C69" s="5">
        <v>0.69</v>
      </c>
      <c r="D69" s="5">
        <v>1.21</v>
      </c>
      <c r="E69" s="5">
        <v>1.78</v>
      </c>
      <c r="F69" s="5">
        <v>4.28</v>
      </c>
      <c r="G69" s="5">
        <v>2.83</v>
      </c>
      <c r="H69" s="5">
        <v>4.08</v>
      </c>
      <c r="I69" s="5">
        <v>7.74</v>
      </c>
      <c r="J69" s="5">
        <v>7.37</v>
      </c>
      <c r="K69" s="5">
        <v>3.29</v>
      </c>
      <c r="L69" s="5">
        <v>1.06</v>
      </c>
      <c r="M69" s="5">
        <v>2.07</v>
      </c>
      <c r="O69" s="5">
        <f aca="true" t="shared" si="44" ref="O69:O100">IF(S69&gt;11,SUM(B69:M69),"")</f>
        <v>36.900000000000006</v>
      </c>
      <c r="P69" s="5"/>
      <c r="Q69" s="5">
        <f aca="true" t="shared" si="45" ref="Q69:Q100">MAX(B69:M69)</f>
        <v>7.74</v>
      </c>
      <c r="R69" s="5">
        <f aca="true" t="shared" si="46" ref="R69:R100">MIN(B69:M69)</f>
        <v>0.5</v>
      </c>
      <c r="S69" s="13">
        <f aca="true" t="shared" si="47" ref="S69:S100">COUNT(B69:M69)</f>
        <v>12</v>
      </c>
      <c r="T69"/>
      <c r="U69" s="14">
        <f aca="true" t="shared" si="48" ref="U69:U100">IF(COUNT(D69:F69)&gt;2,SUM(D69:F69),"")</f>
        <v>7.2700000000000005</v>
      </c>
      <c r="V69" s="5">
        <f t="shared" si="36"/>
        <v>7.226000000000001</v>
      </c>
      <c r="W69" s="14">
        <f aca="true" t="shared" si="49" ref="W69:W100">IF(COUNT(G69:I69)&gt;2,SUM(G69:I69),"")</f>
        <v>14.65</v>
      </c>
      <c r="X69" s="5">
        <f t="shared" si="37"/>
        <v>12.994</v>
      </c>
      <c r="Y69" s="14">
        <f aca="true" t="shared" si="50" ref="Y69:Y100">IF(COUNT(J69:L69)&gt;2,SUM(J69:L69),"")</f>
        <v>11.72</v>
      </c>
      <c r="Z69" s="5">
        <f t="shared" si="38"/>
        <v>8.957999999999998</v>
      </c>
      <c r="AA69" s="14">
        <f aca="true" t="shared" si="51" ref="AA69:AA100">IF(COUNT(M69,B70:C70)&gt;2,SUM(M69,B70:C70),"")</f>
        <v>3.7399999999999998</v>
      </c>
      <c r="AB69" s="5">
        <f t="shared" si="39"/>
        <v>2.626</v>
      </c>
      <c r="AC69" s="5">
        <f t="shared" si="40"/>
        <v>31.524</v>
      </c>
      <c r="AD69" s="14">
        <f aca="true" t="shared" si="52" ref="AD69:AD100">IF(COUNT(E69:J69)&gt;5,SUM(E69:J69),"")</f>
        <v>28.080000000000002</v>
      </c>
      <c r="AE69" s="5">
        <f t="shared" si="41"/>
        <v>23.464</v>
      </c>
      <c r="AF69" s="14">
        <f aca="true" t="shared" si="53" ref="AF69:AF100">IF(COUNT(K69:M69,B70:D70)&gt;5,SUM(K69:M69,B70:D70),"")</f>
        <v>8.4</v>
      </c>
      <c r="AG69" s="5">
        <f t="shared" si="42"/>
        <v>8.35</v>
      </c>
      <c r="AH69" s="5">
        <f aca="true" t="shared" si="54" ref="AH69:AH100">IF(COUNT(AF69,AD70)&gt;1,AF69+AD70,"")</f>
        <v>34.87</v>
      </c>
      <c r="AI69" s="5">
        <f t="shared" si="43"/>
        <v>32.35</v>
      </c>
      <c r="AK69" s="5">
        <f aca="true" t="shared" si="55" ref="AK69:AK100">IF(COUNT(B69:G69)&gt;5,SUM(B69:G69),"")</f>
        <v>11.290000000000001</v>
      </c>
      <c r="AL69" s="5">
        <f aca="true" t="shared" si="56" ref="AL69:AL100">IF(COUNT(H69:M69)&gt;5,SUM(H69:M69),"")</f>
        <v>25.61</v>
      </c>
      <c r="AM69" s="5">
        <f aca="true" t="shared" si="57" ref="AM69:AM100">IF(COUNT(AL69,AK70)=2,AL69+AK70,"")</f>
        <v>41.37</v>
      </c>
    </row>
    <row r="70" spans="1:39" ht="12.75">
      <c r="A70">
        <v>1960</v>
      </c>
      <c r="B70" s="5">
        <v>1.02</v>
      </c>
      <c r="C70" s="5">
        <v>0.65</v>
      </c>
      <c r="D70" s="5">
        <v>0.31</v>
      </c>
      <c r="E70" s="5">
        <v>3.82</v>
      </c>
      <c r="F70" s="5">
        <v>5.49</v>
      </c>
      <c r="G70" s="5">
        <v>4.47</v>
      </c>
      <c r="H70" s="5">
        <v>3.03</v>
      </c>
      <c r="I70" s="5">
        <v>6.15</v>
      </c>
      <c r="J70" s="5">
        <v>3.51</v>
      </c>
      <c r="K70" s="5">
        <v>2.15</v>
      </c>
      <c r="L70" s="5">
        <v>2.45</v>
      </c>
      <c r="M70" s="5">
        <v>0.61</v>
      </c>
      <c r="O70" s="5">
        <f t="shared" si="44"/>
        <v>33.66</v>
      </c>
      <c r="P70" s="5"/>
      <c r="Q70" s="5">
        <f t="shared" si="45"/>
        <v>6.15</v>
      </c>
      <c r="R70" s="5">
        <f t="shared" si="46"/>
        <v>0.31</v>
      </c>
      <c r="S70" s="13">
        <f t="shared" si="47"/>
        <v>12</v>
      </c>
      <c r="T70"/>
      <c r="U70" s="14">
        <f t="shared" si="48"/>
        <v>9.620000000000001</v>
      </c>
      <c r="V70" s="5">
        <f aca="true" t="shared" si="58" ref="V70:V101">IF(COUNT(U68:U72)&gt;4,AVERAGE(U68:U72),"")</f>
        <v>7.5600000000000005</v>
      </c>
      <c r="W70" s="14">
        <f t="shared" si="49"/>
        <v>13.65</v>
      </c>
      <c r="X70" s="5">
        <f aca="true" t="shared" si="59" ref="X70:X101">IF(COUNT(W68:W72)&gt;4,AVERAGE(W68:W72),"")</f>
        <v>12.975999999999999</v>
      </c>
      <c r="Y70" s="14">
        <f t="shared" si="50"/>
        <v>8.11</v>
      </c>
      <c r="Z70" s="5">
        <f aca="true" t="shared" si="60" ref="Z70:Z101">IF(COUNT(Y68:Y72)&gt;4,AVERAGE(Y68:Y72),"")</f>
        <v>8.896</v>
      </c>
      <c r="AA70" s="14">
        <f t="shared" si="51"/>
        <v>2.3</v>
      </c>
      <c r="AB70" s="5">
        <f aca="true" t="shared" si="61" ref="AB70:AB101">IF(COUNT(AA68:AA72)&gt;4,AVERAGE(AA68:AA72),"")</f>
        <v>2.726</v>
      </c>
      <c r="AC70" s="5">
        <f aca="true" t="shared" si="62" ref="AC70:AC101">IF(COUNT(O68:O72)&gt;4,AVERAGE(O68:O72),"")</f>
        <v>32.102000000000004</v>
      </c>
      <c r="AD70" s="14">
        <f t="shared" si="52"/>
        <v>26.47</v>
      </c>
      <c r="AE70" s="5">
        <f aca="true" t="shared" si="63" ref="AE70:AE101">IF(COUNT(AD68:AD72)&gt;4,AVERAGE(AD68:AD72),"")</f>
        <v>24</v>
      </c>
      <c r="AF70" s="14">
        <f t="shared" si="53"/>
        <v>9.290000000000001</v>
      </c>
      <c r="AG70" s="5">
        <f aca="true" t="shared" si="64" ref="AG70:AG101">IF(COUNT(AF68:AF72)&gt;4,AVERAGE(AF68:AF72),"")</f>
        <v>8.342000000000002</v>
      </c>
      <c r="AH70" s="5">
        <f t="shared" si="54"/>
        <v>29.009999999999998</v>
      </c>
      <c r="AI70" s="5">
        <f t="shared" si="43"/>
        <v>31.406</v>
      </c>
      <c r="AK70" s="5">
        <f t="shared" si="55"/>
        <v>15.759999999999998</v>
      </c>
      <c r="AL70" s="5">
        <f t="shared" si="56"/>
        <v>17.9</v>
      </c>
      <c r="AM70" s="5">
        <f t="shared" si="57"/>
        <v>30.16</v>
      </c>
    </row>
    <row r="71" spans="1:39" ht="12.75">
      <c r="A71">
        <v>1961</v>
      </c>
      <c r="B71" s="5">
        <v>0.2</v>
      </c>
      <c r="C71" s="5">
        <v>1.49</v>
      </c>
      <c r="D71" s="5">
        <v>2.39</v>
      </c>
      <c r="E71" s="5">
        <v>1.99</v>
      </c>
      <c r="F71" s="5">
        <v>3.23</v>
      </c>
      <c r="G71" s="5">
        <v>2.96</v>
      </c>
      <c r="H71" s="5">
        <v>4.67</v>
      </c>
      <c r="I71" s="5">
        <v>2.93</v>
      </c>
      <c r="J71" s="5">
        <v>3.94</v>
      </c>
      <c r="K71" s="5">
        <v>3.34</v>
      </c>
      <c r="L71" s="5">
        <v>2.35</v>
      </c>
      <c r="M71" s="5">
        <v>1.32</v>
      </c>
      <c r="O71" s="5">
        <f t="shared" si="44"/>
        <v>30.810000000000002</v>
      </c>
      <c r="P71" s="5"/>
      <c r="Q71" s="5">
        <f t="shared" si="45"/>
        <v>4.67</v>
      </c>
      <c r="R71" s="5">
        <f t="shared" si="46"/>
        <v>0.2</v>
      </c>
      <c r="S71" s="13">
        <f t="shared" si="47"/>
        <v>12</v>
      </c>
      <c r="T71"/>
      <c r="U71" s="14">
        <f t="shared" si="48"/>
        <v>7.609999999999999</v>
      </c>
      <c r="V71" s="5">
        <f t="shared" si="58"/>
        <v>7.818</v>
      </c>
      <c r="W71" s="14">
        <f t="shared" si="49"/>
        <v>10.56</v>
      </c>
      <c r="X71" s="5">
        <f t="shared" si="59"/>
        <v>11.916</v>
      </c>
      <c r="Y71" s="14">
        <f t="shared" si="50"/>
        <v>9.629999999999999</v>
      </c>
      <c r="Z71" s="5">
        <f t="shared" si="60"/>
        <v>8.59</v>
      </c>
      <c r="AA71" s="14">
        <f t="shared" si="51"/>
        <v>3.95</v>
      </c>
      <c r="AB71" s="5">
        <f t="shared" si="61"/>
        <v>2.8199999999999994</v>
      </c>
      <c r="AC71" s="5">
        <f t="shared" si="62"/>
        <v>31.15</v>
      </c>
      <c r="AD71" s="14">
        <f t="shared" si="52"/>
        <v>19.72</v>
      </c>
      <c r="AE71" s="5">
        <f t="shared" si="63"/>
        <v>23.064</v>
      </c>
      <c r="AF71" s="14">
        <f t="shared" si="53"/>
        <v>10.53</v>
      </c>
      <c r="AG71" s="5">
        <f t="shared" si="64"/>
        <v>8.091999999999999</v>
      </c>
      <c r="AH71" s="5">
        <f t="shared" si="54"/>
        <v>33.27</v>
      </c>
      <c r="AI71" s="5">
        <f aca="true" t="shared" si="65" ref="AI71:AI102">IF(COUNT(AH69:AH73)&gt;4,AVERAGE(AH69:AH73),"")</f>
        <v>30.163999999999998</v>
      </c>
      <c r="AK71" s="5">
        <f t="shared" si="55"/>
        <v>12.260000000000002</v>
      </c>
      <c r="AL71" s="5">
        <f t="shared" si="56"/>
        <v>18.55</v>
      </c>
      <c r="AM71" s="5">
        <f t="shared" si="57"/>
        <v>31.76</v>
      </c>
    </row>
    <row r="72" spans="1:39" ht="12.75">
      <c r="A72">
        <v>1962</v>
      </c>
      <c r="B72" s="5">
        <v>0.77</v>
      </c>
      <c r="C72" s="5">
        <v>1.86</v>
      </c>
      <c r="D72" s="5">
        <v>0.89</v>
      </c>
      <c r="E72" s="5">
        <v>1.87</v>
      </c>
      <c r="F72" s="5">
        <v>4.82</v>
      </c>
      <c r="G72" s="5">
        <v>3</v>
      </c>
      <c r="H72" s="5">
        <v>2.99</v>
      </c>
      <c r="I72" s="5">
        <v>5.87</v>
      </c>
      <c r="J72" s="5">
        <v>4.19</v>
      </c>
      <c r="K72" s="5">
        <v>2.03</v>
      </c>
      <c r="L72" s="5">
        <v>0.64</v>
      </c>
      <c r="M72" s="5">
        <v>0.91</v>
      </c>
      <c r="O72" s="5">
        <f t="shared" si="44"/>
        <v>29.840000000000007</v>
      </c>
      <c r="P72" s="5"/>
      <c r="Q72" s="5">
        <f t="shared" si="45"/>
        <v>5.87</v>
      </c>
      <c r="R72" s="5">
        <f t="shared" si="46"/>
        <v>0.64</v>
      </c>
      <c r="S72" s="13">
        <f t="shared" si="47"/>
        <v>12</v>
      </c>
      <c r="T72"/>
      <c r="U72" s="14">
        <f t="shared" si="48"/>
        <v>7.58</v>
      </c>
      <c r="V72" s="5">
        <f t="shared" si="58"/>
        <v>8.084</v>
      </c>
      <c r="W72" s="14">
        <f t="shared" si="49"/>
        <v>11.86</v>
      </c>
      <c r="X72" s="5">
        <f t="shared" si="59"/>
        <v>10.925999999999998</v>
      </c>
      <c r="Y72" s="14">
        <f t="shared" si="50"/>
        <v>6.86</v>
      </c>
      <c r="Z72" s="5">
        <f t="shared" si="60"/>
        <v>8.191999999999998</v>
      </c>
      <c r="AA72" s="14">
        <f t="shared" si="51"/>
        <v>1.9500000000000002</v>
      </c>
      <c r="AB72" s="5">
        <f t="shared" si="61"/>
        <v>2.78</v>
      </c>
      <c r="AC72" s="5">
        <f t="shared" si="62"/>
        <v>29.932000000000006</v>
      </c>
      <c r="AD72" s="14">
        <f t="shared" si="52"/>
        <v>22.740000000000002</v>
      </c>
      <c r="AE72" s="5">
        <f t="shared" si="63"/>
        <v>22.072000000000003</v>
      </c>
      <c r="AF72" s="14">
        <f t="shared" si="53"/>
        <v>6.16</v>
      </c>
      <c r="AG72" s="5">
        <f t="shared" si="64"/>
        <v>8.264</v>
      </c>
      <c r="AH72" s="5">
        <f t="shared" si="54"/>
        <v>24.47</v>
      </c>
      <c r="AI72" s="5">
        <f t="shared" si="65"/>
        <v>30.05</v>
      </c>
      <c r="AK72" s="5">
        <f t="shared" si="55"/>
        <v>13.21</v>
      </c>
      <c r="AL72" s="5">
        <f t="shared" si="56"/>
        <v>16.63</v>
      </c>
      <c r="AM72" s="5">
        <f t="shared" si="57"/>
        <v>27.93</v>
      </c>
    </row>
    <row r="73" spans="1:39" ht="12.75">
      <c r="A73">
        <v>1963</v>
      </c>
      <c r="B73" s="5">
        <v>0.5</v>
      </c>
      <c r="C73" s="5">
        <v>0.54</v>
      </c>
      <c r="D73" s="5">
        <v>1.54</v>
      </c>
      <c r="E73" s="5">
        <v>2.1</v>
      </c>
      <c r="F73" s="5">
        <v>3.37</v>
      </c>
      <c r="G73" s="5">
        <v>3.25</v>
      </c>
      <c r="H73" s="5">
        <v>2.78</v>
      </c>
      <c r="I73" s="5">
        <v>2.83</v>
      </c>
      <c r="J73" s="5">
        <v>3.98</v>
      </c>
      <c r="K73" s="5">
        <v>1.37</v>
      </c>
      <c r="L73" s="5">
        <v>1.28</v>
      </c>
      <c r="M73" s="5">
        <v>1</v>
      </c>
      <c r="O73" s="5">
        <f t="shared" si="44"/>
        <v>24.540000000000003</v>
      </c>
      <c r="P73" s="5"/>
      <c r="Q73" s="5">
        <f t="shared" si="45"/>
        <v>3.98</v>
      </c>
      <c r="R73" s="5">
        <f t="shared" si="46"/>
        <v>0.5</v>
      </c>
      <c r="S73" s="13">
        <f t="shared" si="47"/>
        <v>12</v>
      </c>
      <c r="T73"/>
      <c r="U73" s="14">
        <f t="shared" si="48"/>
        <v>7.01</v>
      </c>
      <c r="V73" s="5">
        <f t="shared" si="58"/>
        <v>8.288</v>
      </c>
      <c r="W73" s="14">
        <f t="shared" si="49"/>
        <v>8.86</v>
      </c>
      <c r="X73" s="5">
        <f t="shared" si="59"/>
        <v>10.356</v>
      </c>
      <c r="Y73" s="14">
        <f t="shared" si="50"/>
        <v>6.63</v>
      </c>
      <c r="Z73" s="5">
        <f t="shared" si="60"/>
        <v>8.611999999999998</v>
      </c>
      <c r="AA73" s="14">
        <f t="shared" si="51"/>
        <v>2.16</v>
      </c>
      <c r="AB73" s="5">
        <f t="shared" si="61"/>
        <v>3.128</v>
      </c>
      <c r="AC73" s="5">
        <f t="shared" si="62"/>
        <v>30.387999999999998</v>
      </c>
      <c r="AD73" s="14">
        <f t="shared" si="52"/>
        <v>18.31</v>
      </c>
      <c r="AE73" s="5">
        <f t="shared" si="63"/>
        <v>21.786</v>
      </c>
      <c r="AF73" s="14">
        <f t="shared" si="53"/>
        <v>6.08</v>
      </c>
      <c r="AG73" s="5">
        <f t="shared" si="64"/>
        <v>8.841999999999999</v>
      </c>
      <c r="AH73" s="5">
        <f t="shared" si="54"/>
        <v>29.200000000000003</v>
      </c>
      <c r="AI73" s="5">
        <f t="shared" si="65"/>
        <v>30.340000000000003</v>
      </c>
      <c r="AK73" s="5">
        <f t="shared" si="55"/>
        <v>11.3</v>
      </c>
      <c r="AL73" s="5">
        <f t="shared" si="56"/>
        <v>13.24</v>
      </c>
      <c r="AM73" s="5">
        <f t="shared" si="57"/>
        <v>24.880000000000003</v>
      </c>
    </row>
    <row r="74" spans="1:39" ht="12.75">
      <c r="A74">
        <v>1964</v>
      </c>
      <c r="B74" s="5">
        <v>0.79</v>
      </c>
      <c r="C74" s="5">
        <v>0.37</v>
      </c>
      <c r="D74" s="5">
        <v>1.27</v>
      </c>
      <c r="E74" s="5">
        <v>3.15</v>
      </c>
      <c r="F74" s="5">
        <v>4.18</v>
      </c>
      <c r="G74" s="5">
        <v>1.88</v>
      </c>
      <c r="H74" s="5">
        <v>3.23</v>
      </c>
      <c r="I74" s="5">
        <v>4.59</v>
      </c>
      <c r="J74" s="5">
        <v>6.09</v>
      </c>
      <c r="K74" s="5">
        <v>0.68</v>
      </c>
      <c r="L74" s="5">
        <v>2.96</v>
      </c>
      <c r="M74" s="5">
        <v>1.62</v>
      </c>
      <c r="O74" s="5">
        <f t="shared" si="44"/>
        <v>30.810000000000002</v>
      </c>
      <c r="P74" s="5"/>
      <c r="Q74" s="5">
        <f t="shared" si="45"/>
        <v>6.09</v>
      </c>
      <c r="R74" s="5">
        <f t="shared" si="46"/>
        <v>0.37</v>
      </c>
      <c r="S74" s="13">
        <f t="shared" si="47"/>
        <v>12</v>
      </c>
      <c r="T74"/>
      <c r="U74" s="14">
        <f t="shared" si="48"/>
        <v>8.6</v>
      </c>
      <c r="V74" s="5">
        <f t="shared" si="58"/>
        <v>8.106</v>
      </c>
      <c r="W74" s="14">
        <f t="shared" si="49"/>
        <v>9.7</v>
      </c>
      <c r="X74" s="5">
        <f t="shared" si="59"/>
        <v>10.808</v>
      </c>
      <c r="Y74" s="14">
        <f t="shared" si="50"/>
        <v>9.73</v>
      </c>
      <c r="Z74" s="5">
        <f t="shared" si="60"/>
        <v>8.086</v>
      </c>
      <c r="AA74" s="14">
        <f t="shared" si="51"/>
        <v>3.54</v>
      </c>
      <c r="AB74" s="5">
        <f t="shared" si="61"/>
        <v>3.478</v>
      </c>
      <c r="AC74" s="5">
        <f t="shared" si="62"/>
        <v>30.18</v>
      </c>
      <c r="AD74" s="14">
        <f t="shared" si="52"/>
        <v>23.12</v>
      </c>
      <c r="AE74" s="5">
        <f t="shared" si="63"/>
        <v>21.498</v>
      </c>
      <c r="AF74" s="14">
        <f t="shared" si="53"/>
        <v>9.26</v>
      </c>
      <c r="AG74" s="5">
        <f t="shared" si="64"/>
        <v>9.086</v>
      </c>
      <c r="AH74" s="5">
        <f t="shared" si="54"/>
        <v>34.300000000000004</v>
      </c>
      <c r="AI74" s="5">
        <f t="shared" si="65"/>
        <v>30.542</v>
      </c>
      <c r="AK74" s="5">
        <f t="shared" si="55"/>
        <v>11.64</v>
      </c>
      <c r="AL74" s="5">
        <f t="shared" si="56"/>
        <v>19.17</v>
      </c>
      <c r="AM74" s="5">
        <f t="shared" si="57"/>
        <v>34.88</v>
      </c>
    </row>
    <row r="75" spans="1:39" ht="12.75">
      <c r="A75">
        <v>1965</v>
      </c>
      <c r="B75" s="5">
        <v>0.59</v>
      </c>
      <c r="C75" s="5">
        <v>1.33</v>
      </c>
      <c r="D75" s="5">
        <v>2.08</v>
      </c>
      <c r="E75" s="5">
        <v>3.27</v>
      </c>
      <c r="F75" s="5">
        <v>5.29</v>
      </c>
      <c r="G75" s="5">
        <v>3.15</v>
      </c>
      <c r="H75" s="5">
        <v>4.21</v>
      </c>
      <c r="I75" s="5">
        <v>3.44</v>
      </c>
      <c r="J75" s="5">
        <v>5.68</v>
      </c>
      <c r="K75" s="5">
        <v>1.08</v>
      </c>
      <c r="L75" s="5">
        <v>3.45</v>
      </c>
      <c r="M75" s="5">
        <v>2.37</v>
      </c>
      <c r="O75" s="5">
        <f t="shared" si="44"/>
        <v>35.94</v>
      </c>
      <c r="P75" s="5"/>
      <c r="Q75" s="5">
        <f t="shared" si="45"/>
        <v>5.68</v>
      </c>
      <c r="R75" s="5">
        <f t="shared" si="46"/>
        <v>0.59</v>
      </c>
      <c r="S75" s="13">
        <f t="shared" si="47"/>
        <v>12</v>
      </c>
      <c r="T75"/>
      <c r="U75" s="14">
        <f t="shared" si="48"/>
        <v>10.64</v>
      </c>
      <c r="V75" s="5">
        <f t="shared" si="58"/>
        <v>8.106</v>
      </c>
      <c r="W75" s="14">
        <f t="shared" si="49"/>
        <v>10.799999999999999</v>
      </c>
      <c r="X75" s="5">
        <f t="shared" si="59"/>
        <v>11.266</v>
      </c>
      <c r="Y75" s="14">
        <f t="shared" si="50"/>
        <v>10.21</v>
      </c>
      <c r="Z75" s="5">
        <f t="shared" si="60"/>
        <v>7.934</v>
      </c>
      <c r="AA75" s="14">
        <f t="shared" si="51"/>
        <v>4.04</v>
      </c>
      <c r="AB75" s="5">
        <f t="shared" si="61"/>
        <v>3.466</v>
      </c>
      <c r="AC75" s="5">
        <f t="shared" si="62"/>
        <v>30.726</v>
      </c>
      <c r="AD75" s="14">
        <f t="shared" si="52"/>
        <v>25.040000000000003</v>
      </c>
      <c r="AE75" s="5">
        <f t="shared" si="63"/>
        <v>21.456</v>
      </c>
      <c r="AF75" s="14">
        <f t="shared" si="53"/>
        <v>12.18</v>
      </c>
      <c r="AG75" s="5">
        <f t="shared" si="64"/>
        <v>9.313999999999998</v>
      </c>
      <c r="AH75" s="5">
        <f t="shared" si="54"/>
        <v>30.46</v>
      </c>
      <c r="AI75" s="5">
        <f t="shared" si="65"/>
        <v>33.442</v>
      </c>
      <c r="AK75" s="5">
        <f t="shared" si="55"/>
        <v>15.709999999999999</v>
      </c>
      <c r="AL75" s="5">
        <f t="shared" si="56"/>
        <v>20.23</v>
      </c>
      <c r="AM75" s="5">
        <f t="shared" si="57"/>
        <v>31.81</v>
      </c>
    </row>
    <row r="76" spans="1:39" ht="12.75">
      <c r="A76">
        <v>1966</v>
      </c>
      <c r="B76" s="5">
        <v>0.9</v>
      </c>
      <c r="C76" s="5">
        <v>0.77</v>
      </c>
      <c r="D76" s="5">
        <v>3.61</v>
      </c>
      <c r="E76" s="5">
        <v>2.01</v>
      </c>
      <c r="F76" s="5">
        <v>1.08</v>
      </c>
      <c r="G76" s="5">
        <v>3.21</v>
      </c>
      <c r="H76" s="5">
        <v>3.25</v>
      </c>
      <c r="I76" s="5">
        <v>6.36</v>
      </c>
      <c r="J76" s="5">
        <v>2.37</v>
      </c>
      <c r="K76" s="5">
        <v>3.39</v>
      </c>
      <c r="L76" s="5">
        <v>1.24</v>
      </c>
      <c r="M76" s="5">
        <v>1.58</v>
      </c>
      <c r="O76" s="5">
        <f t="shared" si="44"/>
        <v>29.769999999999996</v>
      </c>
      <c r="P76" s="5"/>
      <c r="Q76" s="5">
        <f t="shared" si="45"/>
        <v>6.36</v>
      </c>
      <c r="R76" s="5">
        <f t="shared" si="46"/>
        <v>0.77</v>
      </c>
      <c r="S76" s="13">
        <f t="shared" si="47"/>
        <v>12</v>
      </c>
      <c r="T76"/>
      <c r="U76" s="14">
        <f t="shared" si="48"/>
        <v>6.699999999999999</v>
      </c>
      <c r="V76" s="5">
        <f t="shared" si="58"/>
        <v>8.968</v>
      </c>
      <c r="W76" s="14">
        <f t="shared" si="49"/>
        <v>12.82</v>
      </c>
      <c r="X76" s="5">
        <f t="shared" si="59"/>
        <v>12.684000000000001</v>
      </c>
      <c r="Y76" s="14">
        <f t="shared" si="50"/>
        <v>7</v>
      </c>
      <c r="Z76" s="5">
        <f t="shared" si="60"/>
        <v>8.59</v>
      </c>
      <c r="AA76" s="14">
        <f t="shared" si="51"/>
        <v>5.7</v>
      </c>
      <c r="AB76" s="5">
        <f t="shared" si="61"/>
        <v>4.264</v>
      </c>
      <c r="AC76" s="5">
        <f t="shared" si="62"/>
        <v>34.136</v>
      </c>
      <c r="AD76" s="14">
        <f t="shared" si="52"/>
        <v>18.28</v>
      </c>
      <c r="AE76" s="5">
        <f t="shared" si="63"/>
        <v>24.127999999999997</v>
      </c>
      <c r="AF76" s="14">
        <f t="shared" si="53"/>
        <v>11.75</v>
      </c>
      <c r="AG76" s="5">
        <f t="shared" si="64"/>
        <v>10.282</v>
      </c>
      <c r="AH76" s="5">
        <f t="shared" si="54"/>
        <v>34.28</v>
      </c>
      <c r="AI76" s="5">
        <f t="shared" si="65"/>
        <v>33.592</v>
      </c>
      <c r="AK76" s="5">
        <f t="shared" si="55"/>
        <v>11.579999999999998</v>
      </c>
      <c r="AL76" s="5">
        <f t="shared" si="56"/>
        <v>18.189999999999998</v>
      </c>
      <c r="AM76" s="5">
        <f t="shared" si="57"/>
        <v>37.019999999999996</v>
      </c>
    </row>
    <row r="77" spans="1:39" ht="12.75">
      <c r="A77">
        <v>1967</v>
      </c>
      <c r="B77" s="5">
        <v>3.09</v>
      </c>
      <c r="C77" s="5">
        <v>1.03</v>
      </c>
      <c r="D77" s="5">
        <v>1.42</v>
      </c>
      <c r="E77" s="5">
        <v>3.92</v>
      </c>
      <c r="F77" s="5">
        <v>2.24</v>
      </c>
      <c r="G77" s="5">
        <v>7.13</v>
      </c>
      <c r="H77" s="5">
        <v>2.67</v>
      </c>
      <c r="I77" s="5">
        <v>4.35</v>
      </c>
      <c r="J77" s="5">
        <v>2.22</v>
      </c>
      <c r="K77" s="5">
        <v>3.27</v>
      </c>
      <c r="L77" s="5">
        <v>0.61</v>
      </c>
      <c r="M77" s="5">
        <v>0.62</v>
      </c>
      <c r="O77" s="5">
        <f t="shared" si="44"/>
        <v>32.57</v>
      </c>
      <c r="P77" s="5"/>
      <c r="Q77" s="5">
        <f t="shared" si="45"/>
        <v>7.13</v>
      </c>
      <c r="R77" s="5">
        <f t="shared" si="46"/>
        <v>0.61</v>
      </c>
      <c r="S77" s="13">
        <f t="shared" si="47"/>
        <v>12</v>
      </c>
      <c r="T77"/>
      <c r="U77" s="14">
        <f t="shared" si="48"/>
        <v>7.58</v>
      </c>
      <c r="V77" s="5">
        <f t="shared" si="58"/>
        <v>8.462</v>
      </c>
      <c r="W77" s="14">
        <f t="shared" si="49"/>
        <v>14.15</v>
      </c>
      <c r="X77" s="5">
        <f t="shared" si="59"/>
        <v>12.95</v>
      </c>
      <c r="Y77" s="14">
        <f t="shared" si="50"/>
        <v>6.1000000000000005</v>
      </c>
      <c r="Z77" s="5">
        <f t="shared" si="60"/>
        <v>8.086</v>
      </c>
      <c r="AA77" s="14">
        <f t="shared" si="51"/>
        <v>1.89</v>
      </c>
      <c r="AB77" s="5">
        <f t="shared" si="61"/>
        <v>4.106</v>
      </c>
      <c r="AC77" s="5">
        <f t="shared" si="62"/>
        <v>33.745999999999995</v>
      </c>
      <c r="AD77" s="14">
        <f t="shared" si="52"/>
        <v>22.529999999999998</v>
      </c>
      <c r="AE77" s="5">
        <f t="shared" si="63"/>
        <v>23.310000000000002</v>
      </c>
      <c r="AF77" s="14">
        <f t="shared" si="53"/>
        <v>7.3</v>
      </c>
      <c r="AG77" s="5">
        <f t="shared" si="64"/>
        <v>10.108</v>
      </c>
      <c r="AH77" s="5">
        <f t="shared" si="54"/>
        <v>38.96999999999999</v>
      </c>
      <c r="AI77" s="5">
        <f t="shared" si="65"/>
        <v>32.7</v>
      </c>
      <c r="AK77" s="5">
        <f t="shared" si="55"/>
        <v>18.830000000000002</v>
      </c>
      <c r="AL77" s="5">
        <f t="shared" si="56"/>
        <v>13.739999999999998</v>
      </c>
      <c r="AM77" s="5">
        <f t="shared" si="57"/>
        <v>35.09</v>
      </c>
    </row>
    <row r="78" spans="1:39" ht="12.75">
      <c r="A78">
        <v>1968</v>
      </c>
      <c r="B78" s="5">
        <v>0.97</v>
      </c>
      <c r="C78" s="5">
        <v>0.3</v>
      </c>
      <c r="D78" s="5">
        <v>1.53</v>
      </c>
      <c r="E78" s="5">
        <v>3.57</v>
      </c>
      <c r="F78" s="5">
        <v>6.22</v>
      </c>
      <c r="G78" s="5">
        <v>8.76</v>
      </c>
      <c r="H78" s="5">
        <v>5.08</v>
      </c>
      <c r="I78" s="5">
        <v>2.11</v>
      </c>
      <c r="J78" s="5">
        <v>5.93</v>
      </c>
      <c r="K78" s="5">
        <v>2.99</v>
      </c>
      <c r="L78" s="5">
        <v>0.99</v>
      </c>
      <c r="M78" s="5">
        <v>3.14</v>
      </c>
      <c r="O78" s="5">
        <f t="shared" si="44"/>
        <v>41.59</v>
      </c>
      <c r="P78" s="5"/>
      <c r="Q78" s="5">
        <f t="shared" si="45"/>
        <v>8.76</v>
      </c>
      <c r="R78" s="5">
        <f t="shared" si="46"/>
        <v>0.3</v>
      </c>
      <c r="S78" s="13">
        <f t="shared" si="47"/>
        <v>12</v>
      </c>
      <c r="T78"/>
      <c r="U78" s="14">
        <f t="shared" si="48"/>
        <v>11.32</v>
      </c>
      <c r="V78" s="5">
        <f t="shared" si="58"/>
        <v>8.082</v>
      </c>
      <c r="W78" s="14">
        <f t="shared" si="49"/>
        <v>15.95</v>
      </c>
      <c r="X78" s="5">
        <f t="shared" si="59"/>
        <v>12.486</v>
      </c>
      <c r="Y78" s="14">
        <f t="shared" si="50"/>
        <v>9.91</v>
      </c>
      <c r="Z78" s="5">
        <f t="shared" si="60"/>
        <v>8.540000000000001</v>
      </c>
      <c r="AA78" s="14">
        <f t="shared" si="51"/>
        <v>6.15</v>
      </c>
      <c r="AB78" s="5">
        <f t="shared" si="61"/>
        <v>4.606</v>
      </c>
      <c r="AC78" s="5">
        <f t="shared" si="62"/>
        <v>33.056</v>
      </c>
      <c r="AD78" s="14">
        <f t="shared" si="52"/>
        <v>31.669999999999995</v>
      </c>
      <c r="AE78" s="5">
        <f t="shared" si="63"/>
        <v>22.592</v>
      </c>
      <c r="AF78" s="14">
        <f t="shared" si="53"/>
        <v>10.920000000000002</v>
      </c>
      <c r="AG78" s="5">
        <f t="shared" si="64"/>
        <v>10.624</v>
      </c>
      <c r="AH78" s="5">
        <f t="shared" si="54"/>
        <v>29.95</v>
      </c>
      <c r="AI78" s="5">
        <f t="shared" si="65"/>
        <v>33.538</v>
      </c>
      <c r="AK78" s="5">
        <f t="shared" si="55"/>
        <v>21.35</v>
      </c>
      <c r="AL78" s="5">
        <f t="shared" si="56"/>
        <v>20.24</v>
      </c>
      <c r="AM78" s="5">
        <f t="shared" si="57"/>
        <v>34.65</v>
      </c>
    </row>
    <row r="79" spans="1:39" ht="12.75">
      <c r="A79">
        <v>1969</v>
      </c>
      <c r="B79" s="5">
        <v>2.85</v>
      </c>
      <c r="C79" s="5">
        <v>0.16</v>
      </c>
      <c r="D79" s="5">
        <v>0.79</v>
      </c>
      <c r="E79" s="5">
        <v>1.78</v>
      </c>
      <c r="F79" s="5">
        <v>3.5</v>
      </c>
      <c r="G79" s="5">
        <v>5.33</v>
      </c>
      <c r="H79" s="5">
        <v>4.04</v>
      </c>
      <c r="I79" s="5">
        <v>1.66</v>
      </c>
      <c r="J79" s="5">
        <v>2.72</v>
      </c>
      <c r="K79" s="5">
        <v>3.33</v>
      </c>
      <c r="L79" s="5">
        <v>1.16</v>
      </c>
      <c r="M79" s="5">
        <v>1.54</v>
      </c>
      <c r="O79" s="5">
        <f t="shared" si="44"/>
        <v>28.859999999999996</v>
      </c>
      <c r="P79" s="5"/>
      <c r="Q79" s="5">
        <f t="shared" si="45"/>
        <v>5.33</v>
      </c>
      <c r="R79" s="5">
        <f t="shared" si="46"/>
        <v>0.16</v>
      </c>
      <c r="S79" s="13">
        <f t="shared" si="47"/>
        <v>12</v>
      </c>
      <c r="T79"/>
      <c r="U79" s="14">
        <f t="shared" si="48"/>
        <v>6.07</v>
      </c>
      <c r="V79" s="5">
        <f t="shared" si="58"/>
        <v>7.896000000000001</v>
      </c>
      <c r="W79" s="14">
        <f t="shared" si="49"/>
        <v>11.030000000000001</v>
      </c>
      <c r="X79" s="5">
        <f t="shared" si="59"/>
        <v>12.136</v>
      </c>
      <c r="Y79" s="14">
        <f t="shared" si="50"/>
        <v>7.210000000000001</v>
      </c>
      <c r="Z79" s="5">
        <f t="shared" si="60"/>
        <v>9.034</v>
      </c>
      <c r="AA79" s="14">
        <f t="shared" si="51"/>
        <v>2.75</v>
      </c>
      <c r="AB79" s="5">
        <f t="shared" si="61"/>
        <v>4.328</v>
      </c>
      <c r="AC79" s="5">
        <f t="shared" si="62"/>
        <v>33.782</v>
      </c>
      <c r="AD79" s="14">
        <f t="shared" si="52"/>
        <v>19.029999999999998</v>
      </c>
      <c r="AE79" s="5">
        <f t="shared" si="63"/>
        <v>22.913999999999998</v>
      </c>
      <c r="AF79" s="14">
        <f t="shared" si="53"/>
        <v>8.39</v>
      </c>
      <c r="AG79" s="5">
        <f t="shared" si="64"/>
        <v>10.646</v>
      </c>
      <c r="AH79" s="5">
        <f t="shared" si="54"/>
        <v>29.84</v>
      </c>
      <c r="AI79" s="5">
        <f t="shared" si="65"/>
        <v>34.178</v>
      </c>
      <c r="AK79" s="5">
        <f t="shared" si="55"/>
        <v>14.41</v>
      </c>
      <c r="AL79" s="5">
        <f t="shared" si="56"/>
        <v>14.45</v>
      </c>
      <c r="AM79" s="5">
        <f t="shared" si="57"/>
        <v>26.79</v>
      </c>
    </row>
    <row r="80" spans="1:39" ht="12.75">
      <c r="A80">
        <v>1970</v>
      </c>
      <c r="B80" s="5">
        <v>0.88</v>
      </c>
      <c r="C80" s="5">
        <v>0.33</v>
      </c>
      <c r="D80" s="5">
        <v>1.15</v>
      </c>
      <c r="E80" s="5">
        <v>1.25</v>
      </c>
      <c r="F80" s="5">
        <v>6.34</v>
      </c>
      <c r="G80" s="5">
        <v>2.39</v>
      </c>
      <c r="H80" s="5">
        <v>4.73</v>
      </c>
      <c r="I80" s="5">
        <v>1.36</v>
      </c>
      <c r="J80" s="5">
        <v>5.38</v>
      </c>
      <c r="K80" s="5">
        <v>4.36</v>
      </c>
      <c r="L80" s="5">
        <v>2.74</v>
      </c>
      <c r="M80" s="5">
        <v>1.58</v>
      </c>
      <c r="O80" s="5">
        <f t="shared" si="44"/>
        <v>32.489999999999995</v>
      </c>
      <c r="P80" s="5"/>
      <c r="Q80" s="5">
        <f t="shared" si="45"/>
        <v>6.34</v>
      </c>
      <c r="R80" s="5">
        <f t="shared" si="46"/>
        <v>0.33</v>
      </c>
      <c r="S80" s="13">
        <f t="shared" si="47"/>
        <v>12</v>
      </c>
      <c r="T80"/>
      <c r="U80" s="14">
        <f t="shared" si="48"/>
        <v>8.74</v>
      </c>
      <c r="V80" s="5">
        <f t="shared" si="58"/>
        <v>7.688000000000001</v>
      </c>
      <c r="W80" s="14">
        <f t="shared" si="49"/>
        <v>8.48</v>
      </c>
      <c r="X80" s="5">
        <f t="shared" si="59"/>
        <v>12.47</v>
      </c>
      <c r="Y80" s="14">
        <f t="shared" si="50"/>
        <v>12.48</v>
      </c>
      <c r="Z80" s="5">
        <f t="shared" si="60"/>
        <v>9.86</v>
      </c>
      <c r="AA80" s="14">
        <f t="shared" si="51"/>
        <v>6.54</v>
      </c>
      <c r="AB80" s="5">
        <f t="shared" si="61"/>
        <v>4.862</v>
      </c>
      <c r="AC80" s="5">
        <f t="shared" si="62"/>
        <v>34.775999999999996</v>
      </c>
      <c r="AD80" s="14">
        <f t="shared" si="52"/>
        <v>21.45</v>
      </c>
      <c r="AE80" s="5">
        <f t="shared" si="63"/>
        <v>23.532</v>
      </c>
      <c r="AF80" s="14">
        <f t="shared" si="53"/>
        <v>14.760000000000002</v>
      </c>
      <c r="AG80" s="5">
        <f t="shared" si="64"/>
        <v>11.716000000000001</v>
      </c>
      <c r="AH80" s="5">
        <f t="shared" si="54"/>
        <v>34.650000000000006</v>
      </c>
      <c r="AI80" s="5">
        <f t="shared" si="65"/>
        <v>33.67</v>
      </c>
      <c r="AK80" s="5">
        <f t="shared" si="55"/>
        <v>12.34</v>
      </c>
      <c r="AL80" s="5">
        <f t="shared" si="56"/>
        <v>20.15</v>
      </c>
      <c r="AM80" s="5">
        <f t="shared" si="57"/>
        <v>34.34</v>
      </c>
    </row>
    <row r="81" spans="1:39" ht="12.75">
      <c r="A81">
        <v>1971</v>
      </c>
      <c r="B81" s="5">
        <v>2.25</v>
      </c>
      <c r="C81" s="5">
        <v>2.71</v>
      </c>
      <c r="D81" s="5">
        <v>1.12</v>
      </c>
      <c r="E81" s="5">
        <v>1.06</v>
      </c>
      <c r="F81" s="5">
        <v>3.59</v>
      </c>
      <c r="G81" s="5">
        <v>3.46</v>
      </c>
      <c r="H81" s="5">
        <v>4.22</v>
      </c>
      <c r="I81" s="5">
        <v>3.39</v>
      </c>
      <c r="J81" s="5">
        <v>4.17</v>
      </c>
      <c r="K81" s="5">
        <v>3.11</v>
      </c>
      <c r="L81" s="5">
        <v>2.19</v>
      </c>
      <c r="M81" s="5">
        <v>2.13</v>
      </c>
      <c r="O81" s="5">
        <f t="shared" si="44"/>
        <v>33.4</v>
      </c>
      <c r="P81" s="5"/>
      <c r="Q81" s="5">
        <f t="shared" si="45"/>
        <v>4.22</v>
      </c>
      <c r="R81" s="5">
        <f t="shared" si="46"/>
        <v>1.06</v>
      </c>
      <c r="S81" s="13">
        <f t="shared" si="47"/>
        <v>12</v>
      </c>
      <c r="T81"/>
      <c r="U81" s="14">
        <f t="shared" si="48"/>
        <v>5.77</v>
      </c>
      <c r="V81" s="5">
        <f t="shared" si="58"/>
        <v>8.112</v>
      </c>
      <c r="W81" s="14">
        <f t="shared" si="49"/>
        <v>11.07</v>
      </c>
      <c r="X81" s="5">
        <f t="shared" si="59"/>
        <v>11.382000000000001</v>
      </c>
      <c r="Y81" s="14">
        <f t="shared" si="50"/>
        <v>9.469999999999999</v>
      </c>
      <c r="Z81" s="5">
        <f t="shared" si="60"/>
        <v>9.176</v>
      </c>
      <c r="AA81" s="14">
        <f t="shared" si="51"/>
        <v>4.31</v>
      </c>
      <c r="AB81" s="5">
        <f t="shared" si="61"/>
        <v>4.217999999999999</v>
      </c>
      <c r="AC81" s="5">
        <f t="shared" si="62"/>
        <v>33.222</v>
      </c>
      <c r="AD81" s="14">
        <f t="shared" si="52"/>
        <v>19.89</v>
      </c>
      <c r="AE81" s="5">
        <f t="shared" si="63"/>
        <v>21.954</v>
      </c>
      <c r="AF81" s="14">
        <f t="shared" si="53"/>
        <v>11.86</v>
      </c>
      <c r="AG81" s="5">
        <f t="shared" si="64"/>
        <v>10.972000000000001</v>
      </c>
      <c r="AH81" s="5">
        <f t="shared" si="54"/>
        <v>37.48</v>
      </c>
      <c r="AI81" s="5">
        <f t="shared" si="65"/>
        <v>33.258</v>
      </c>
      <c r="AK81" s="5">
        <f t="shared" si="55"/>
        <v>14.190000000000001</v>
      </c>
      <c r="AL81" s="5">
        <f t="shared" si="56"/>
        <v>19.209999999999997</v>
      </c>
      <c r="AM81" s="5">
        <f t="shared" si="57"/>
        <v>31.189999999999998</v>
      </c>
    </row>
    <row r="82" spans="1:39" ht="12.75">
      <c r="A82">
        <v>1972</v>
      </c>
      <c r="B82" s="5">
        <v>1.23</v>
      </c>
      <c r="C82" s="5">
        <v>0.95</v>
      </c>
      <c r="D82" s="5">
        <v>2.25</v>
      </c>
      <c r="E82" s="5">
        <v>2.14</v>
      </c>
      <c r="F82" s="5">
        <v>2.15</v>
      </c>
      <c r="G82" s="5">
        <v>3.26</v>
      </c>
      <c r="H82" s="5">
        <v>5.48</v>
      </c>
      <c r="I82" s="5">
        <v>7.08</v>
      </c>
      <c r="J82" s="5">
        <v>5.51</v>
      </c>
      <c r="K82" s="5">
        <v>2.43</v>
      </c>
      <c r="L82" s="5">
        <v>2.29</v>
      </c>
      <c r="M82" s="5">
        <v>2.77</v>
      </c>
      <c r="O82" s="5">
        <f t="shared" si="44"/>
        <v>37.54</v>
      </c>
      <c r="P82" s="5"/>
      <c r="Q82" s="5">
        <f t="shared" si="45"/>
        <v>7.08</v>
      </c>
      <c r="R82" s="5">
        <f t="shared" si="46"/>
        <v>0.95</v>
      </c>
      <c r="S82" s="13">
        <f t="shared" si="47"/>
        <v>12</v>
      </c>
      <c r="T82"/>
      <c r="U82" s="14">
        <f t="shared" si="48"/>
        <v>6.540000000000001</v>
      </c>
      <c r="V82" s="5">
        <f t="shared" si="58"/>
        <v>8.378</v>
      </c>
      <c r="W82" s="14">
        <f t="shared" si="49"/>
        <v>15.82</v>
      </c>
      <c r="X82" s="5">
        <f t="shared" si="59"/>
        <v>11.464000000000002</v>
      </c>
      <c r="Y82" s="14">
        <f t="shared" si="50"/>
        <v>10.23</v>
      </c>
      <c r="Z82" s="5">
        <f t="shared" si="60"/>
        <v>9.088</v>
      </c>
      <c r="AA82" s="14">
        <f t="shared" si="51"/>
        <v>4.56</v>
      </c>
      <c r="AB82" s="5">
        <f t="shared" si="61"/>
        <v>4.432</v>
      </c>
      <c r="AC82" s="5">
        <f t="shared" si="62"/>
        <v>33.016</v>
      </c>
      <c r="AD82" s="14">
        <f t="shared" si="52"/>
        <v>25.619999999999997</v>
      </c>
      <c r="AE82" s="5">
        <f t="shared" si="63"/>
        <v>22.286</v>
      </c>
      <c r="AF82" s="14">
        <f t="shared" si="53"/>
        <v>12.649999999999999</v>
      </c>
      <c r="AG82" s="5">
        <f t="shared" si="64"/>
        <v>11.192</v>
      </c>
      <c r="AH82" s="5">
        <f t="shared" si="54"/>
        <v>36.43</v>
      </c>
      <c r="AI82" s="5">
        <f t="shared" si="65"/>
        <v>33.25599999999999</v>
      </c>
      <c r="AK82" s="5">
        <f t="shared" si="55"/>
        <v>11.98</v>
      </c>
      <c r="AL82" s="5">
        <f t="shared" si="56"/>
        <v>25.56</v>
      </c>
      <c r="AM82" s="5">
        <f t="shared" si="57"/>
        <v>43.84</v>
      </c>
    </row>
    <row r="83" spans="1:39" ht="12.75">
      <c r="A83">
        <v>1973</v>
      </c>
      <c r="B83" s="5">
        <v>0.95</v>
      </c>
      <c r="C83" s="5">
        <v>0.84</v>
      </c>
      <c r="D83" s="5">
        <v>3.37</v>
      </c>
      <c r="E83" s="5">
        <v>3.09</v>
      </c>
      <c r="F83" s="5">
        <v>6.98</v>
      </c>
      <c r="G83" s="5">
        <v>3.05</v>
      </c>
      <c r="H83" s="5">
        <v>2.93</v>
      </c>
      <c r="I83" s="5">
        <v>4.53</v>
      </c>
      <c r="J83" s="5">
        <v>3.2</v>
      </c>
      <c r="K83" s="5">
        <v>1.95</v>
      </c>
      <c r="L83" s="5">
        <v>1.34</v>
      </c>
      <c r="M83" s="5">
        <v>1.59</v>
      </c>
      <c r="O83" s="5">
        <f t="shared" si="44"/>
        <v>33.82000000000001</v>
      </c>
      <c r="P83" s="5"/>
      <c r="Q83" s="5">
        <f t="shared" si="45"/>
        <v>6.98</v>
      </c>
      <c r="R83" s="5">
        <f t="shared" si="46"/>
        <v>0.84</v>
      </c>
      <c r="S83" s="13">
        <f t="shared" si="47"/>
        <v>12</v>
      </c>
      <c r="T83"/>
      <c r="U83" s="14">
        <f t="shared" si="48"/>
        <v>13.440000000000001</v>
      </c>
      <c r="V83" s="5">
        <f t="shared" si="58"/>
        <v>8.162</v>
      </c>
      <c r="W83" s="14">
        <f t="shared" si="49"/>
        <v>10.510000000000002</v>
      </c>
      <c r="X83" s="5">
        <f t="shared" si="59"/>
        <v>11.932</v>
      </c>
      <c r="Y83" s="14">
        <f t="shared" si="50"/>
        <v>6.49</v>
      </c>
      <c r="Z83" s="5">
        <f t="shared" si="60"/>
        <v>8.591999999999999</v>
      </c>
      <c r="AA83" s="14">
        <f t="shared" si="51"/>
        <v>2.93</v>
      </c>
      <c r="AB83" s="5">
        <f t="shared" si="61"/>
        <v>4.05</v>
      </c>
      <c r="AC83" s="5">
        <f t="shared" si="62"/>
        <v>33.134</v>
      </c>
      <c r="AD83" s="14">
        <f t="shared" si="52"/>
        <v>23.78</v>
      </c>
      <c r="AE83" s="5">
        <f t="shared" si="63"/>
        <v>22.064</v>
      </c>
      <c r="AF83" s="14">
        <f t="shared" si="53"/>
        <v>7.200000000000001</v>
      </c>
      <c r="AG83" s="5">
        <f t="shared" si="64"/>
        <v>11.13</v>
      </c>
      <c r="AH83" s="5">
        <f t="shared" si="54"/>
        <v>27.89</v>
      </c>
      <c r="AI83" s="5">
        <f t="shared" si="65"/>
        <v>31.748</v>
      </c>
      <c r="AK83" s="5">
        <f t="shared" si="55"/>
        <v>18.28</v>
      </c>
      <c r="AL83" s="5">
        <f t="shared" si="56"/>
        <v>15.54</v>
      </c>
      <c r="AM83" s="5">
        <f t="shared" si="57"/>
        <v>28.11</v>
      </c>
    </row>
    <row r="84" spans="1:39" ht="12.75">
      <c r="A84">
        <v>1974</v>
      </c>
      <c r="B84" s="5">
        <v>0.52</v>
      </c>
      <c r="C84" s="5">
        <v>0.82</v>
      </c>
      <c r="D84" s="5">
        <v>0.98</v>
      </c>
      <c r="E84" s="5">
        <v>2.96</v>
      </c>
      <c r="F84" s="5">
        <v>3.46</v>
      </c>
      <c r="G84" s="5">
        <v>3.83</v>
      </c>
      <c r="H84" s="5">
        <v>2.74</v>
      </c>
      <c r="I84" s="5">
        <v>4.87</v>
      </c>
      <c r="J84" s="5">
        <v>2.83</v>
      </c>
      <c r="K84" s="5">
        <v>1.62</v>
      </c>
      <c r="L84" s="5">
        <v>2.32</v>
      </c>
      <c r="M84" s="5">
        <v>0.88</v>
      </c>
      <c r="O84" s="5">
        <f t="shared" si="44"/>
        <v>27.83</v>
      </c>
      <c r="P84" s="5"/>
      <c r="Q84" s="5">
        <f t="shared" si="45"/>
        <v>4.87</v>
      </c>
      <c r="R84" s="5">
        <f t="shared" si="46"/>
        <v>0.52</v>
      </c>
      <c r="S84" s="13">
        <f t="shared" si="47"/>
        <v>12</v>
      </c>
      <c r="T84"/>
      <c r="U84" s="14">
        <f t="shared" si="48"/>
        <v>7.4</v>
      </c>
      <c r="V84" s="5">
        <f t="shared" si="58"/>
        <v>8.592000000000002</v>
      </c>
      <c r="W84" s="14">
        <f t="shared" si="49"/>
        <v>11.440000000000001</v>
      </c>
      <c r="X84" s="5">
        <f t="shared" si="59"/>
        <v>11.144000000000002</v>
      </c>
      <c r="Y84" s="14">
        <f t="shared" si="50"/>
        <v>6.77</v>
      </c>
      <c r="Z84" s="5">
        <f t="shared" si="60"/>
        <v>7.0939999999999985</v>
      </c>
      <c r="AA84" s="14">
        <f t="shared" si="51"/>
        <v>3.8200000000000003</v>
      </c>
      <c r="AB84" s="5">
        <f t="shared" si="61"/>
        <v>3.6100000000000003</v>
      </c>
      <c r="AC84" s="5">
        <f t="shared" si="62"/>
        <v>30.584000000000003</v>
      </c>
      <c r="AD84" s="14">
        <f t="shared" si="52"/>
        <v>20.689999999999998</v>
      </c>
      <c r="AE84" s="5">
        <f t="shared" si="63"/>
        <v>20.618000000000002</v>
      </c>
      <c r="AF84" s="14">
        <f t="shared" si="53"/>
        <v>9.49</v>
      </c>
      <c r="AG84" s="5">
        <f t="shared" si="64"/>
        <v>10.100000000000001</v>
      </c>
      <c r="AH84" s="5">
        <f t="shared" si="54"/>
        <v>29.83</v>
      </c>
      <c r="AI84" s="5">
        <f t="shared" si="65"/>
        <v>30.709999999999997</v>
      </c>
      <c r="AK84" s="5">
        <f t="shared" si="55"/>
        <v>12.569999999999999</v>
      </c>
      <c r="AL84" s="5">
        <f t="shared" si="56"/>
        <v>15.260000000000003</v>
      </c>
      <c r="AM84" s="5">
        <f t="shared" si="57"/>
        <v>29.970000000000006</v>
      </c>
    </row>
    <row r="85" spans="1:39" ht="12.75">
      <c r="A85">
        <v>1975</v>
      </c>
      <c r="B85" s="5">
        <v>1.82</v>
      </c>
      <c r="C85" s="5">
        <v>1.12</v>
      </c>
      <c r="D85" s="5">
        <v>1.73</v>
      </c>
      <c r="E85" s="5">
        <v>3.47</v>
      </c>
      <c r="F85" s="5">
        <v>2.46</v>
      </c>
      <c r="G85" s="5">
        <v>4.11</v>
      </c>
      <c r="H85" s="5">
        <v>1.61</v>
      </c>
      <c r="I85" s="5">
        <v>5.1</v>
      </c>
      <c r="J85" s="5">
        <v>3.59</v>
      </c>
      <c r="K85" s="5">
        <v>1.57</v>
      </c>
      <c r="L85" s="5">
        <v>4.84</v>
      </c>
      <c r="M85" s="5">
        <v>1.66</v>
      </c>
      <c r="O85" s="5">
        <f t="shared" si="44"/>
        <v>33.08</v>
      </c>
      <c r="P85" s="5"/>
      <c r="Q85" s="5">
        <f t="shared" si="45"/>
        <v>5.1</v>
      </c>
      <c r="R85" s="5">
        <f t="shared" si="46"/>
        <v>1.12</v>
      </c>
      <c r="S85" s="13">
        <f t="shared" si="47"/>
        <v>12</v>
      </c>
      <c r="T85"/>
      <c r="U85" s="14">
        <f t="shared" si="48"/>
        <v>7.66</v>
      </c>
      <c r="V85" s="5">
        <f t="shared" si="58"/>
        <v>9.182</v>
      </c>
      <c r="W85" s="14">
        <f t="shared" si="49"/>
        <v>10.82</v>
      </c>
      <c r="X85" s="5">
        <f t="shared" si="59"/>
        <v>10.852</v>
      </c>
      <c r="Y85" s="14">
        <f t="shared" si="50"/>
        <v>10</v>
      </c>
      <c r="Z85" s="5">
        <f t="shared" si="60"/>
        <v>7.1259999999999994</v>
      </c>
      <c r="AA85" s="14">
        <f t="shared" si="51"/>
        <v>4.63</v>
      </c>
      <c r="AB85" s="5">
        <f t="shared" si="61"/>
        <v>3.28</v>
      </c>
      <c r="AC85" s="5">
        <f t="shared" si="62"/>
        <v>30.55</v>
      </c>
      <c r="AD85" s="14">
        <f t="shared" si="52"/>
        <v>20.34</v>
      </c>
      <c r="AE85" s="5">
        <f t="shared" si="63"/>
        <v>20.61</v>
      </c>
      <c r="AF85" s="14">
        <f t="shared" si="53"/>
        <v>14.45</v>
      </c>
      <c r="AG85" s="5">
        <f t="shared" si="64"/>
        <v>9.226</v>
      </c>
      <c r="AH85" s="5">
        <f t="shared" si="54"/>
        <v>27.11</v>
      </c>
      <c r="AI85" s="5">
        <f t="shared" si="65"/>
        <v>30.858000000000004</v>
      </c>
      <c r="AK85" s="5">
        <f t="shared" si="55"/>
        <v>14.71</v>
      </c>
      <c r="AL85" s="5">
        <f t="shared" si="56"/>
        <v>18.37</v>
      </c>
      <c r="AM85" s="5">
        <f t="shared" si="57"/>
        <v>31.82</v>
      </c>
    </row>
    <row r="86" spans="1:39" ht="12.75">
      <c r="A86">
        <v>1976</v>
      </c>
      <c r="B86" s="5">
        <v>1.76</v>
      </c>
      <c r="C86" s="5">
        <v>1.21</v>
      </c>
      <c r="D86" s="5">
        <v>3.41</v>
      </c>
      <c r="E86" s="5">
        <v>2.52</v>
      </c>
      <c r="F86" s="5">
        <v>1.99</v>
      </c>
      <c r="G86" s="5">
        <v>2.56</v>
      </c>
      <c r="H86" s="5">
        <v>2.65</v>
      </c>
      <c r="I86" s="5">
        <v>1.92</v>
      </c>
      <c r="J86" s="5">
        <v>1.02</v>
      </c>
      <c r="K86" s="5">
        <v>0.49</v>
      </c>
      <c r="L86" s="5">
        <v>0.47</v>
      </c>
      <c r="M86" s="5">
        <v>0.65</v>
      </c>
      <c r="O86" s="5">
        <f t="shared" si="44"/>
        <v>20.65</v>
      </c>
      <c r="P86" s="5"/>
      <c r="Q86" s="5">
        <f t="shared" si="45"/>
        <v>3.41</v>
      </c>
      <c r="R86" s="5">
        <f t="shared" si="46"/>
        <v>0.47</v>
      </c>
      <c r="S86" s="13">
        <f t="shared" si="47"/>
        <v>12</v>
      </c>
      <c r="T86"/>
      <c r="U86" s="14">
        <f t="shared" si="48"/>
        <v>7.92</v>
      </c>
      <c r="V86" s="5">
        <f t="shared" si="58"/>
        <v>7.984</v>
      </c>
      <c r="W86" s="14">
        <f t="shared" si="49"/>
        <v>7.13</v>
      </c>
      <c r="X86" s="5">
        <f t="shared" si="59"/>
        <v>12.206</v>
      </c>
      <c r="Y86" s="14">
        <f t="shared" si="50"/>
        <v>1.98</v>
      </c>
      <c r="Z86" s="5">
        <f t="shared" si="60"/>
        <v>7.42</v>
      </c>
      <c r="AA86" s="14">
        <f t="shared" si="51"/>
        <v>2.11</v>
      </c>
      <c r="AB86" s="5">
        <f t="shared" si="61"/>
        <v>3.5459999999999994</v>
      </c>
      <c r="AC86" s="5">
        <f t="shared" si="62"/>
        <v>30.844</v>
      </c>
      <c r="AD86" s="14">
        <f t="shared" si="52"/>
        <v>12.66</v>
      </c>
      <c r="AE86" s="5">
        <f t="shared" si="63"/>
        <v>21.631999999999998</v>
      </c>
      <c r="AF86" s="14">
        <f t="shared" si="53"/>
        <v>6.71</v>
      </c>
      <c r="AG86" s="5">
        <f t="shared" si="64"/>
        <v>10.028</v>
      </c>
      <c r="AH86" s="5">
        <f t="shared" si="54"/>
        <v>32.29</v>
      </c>
      <c r="AI86" s="5">
        <f t="shared" si="65"/>
        <v>31.259999999999998</v>
      </c>
      <c r="AK86" s="5">
        <f t="shared" si="55"/>
        <v>13.450000000000001</v>
      </c>
      <c r="AL86" s="5">
        <f t="shared" si="56"/>
        <v>7.2</v>
      </c>
      <c r="AM86" s="5">
        <f t="shared" si="57"/>
        <v>22.689999999999998</v>
      </c>
    </row>
    <row r="87" spans="1:39" ht="12.75">
      <c r="A87">
        <v>1977</v>
      </c>
      <c r="B87" s="5">
        <v>0.64</v>
      </c>
      <c r="C87" s="5">
        <v>0.82</v>
      </c>
      <c r="D87" s="5">
        <v>3.64</v>
      </c>
      <c r="E87" s="5">
        <v>3.62</v>
      </c>
      <c r="F87" s="5">
        <v>2.23</v>
      </c>
      <c r="G87" s="5">
        <v>4.54</v>
      </c>
      <c r="H87" s="5">
        <v>4.28</v>
      </c>
      <c r="I87" s="5">
        <v>5.54</v>
      </c>
      <c r="J87" s="5">
        <v>5.37</v>
      </c>
      <c r="K87" s="5">
        <v>2.49</v>
      </c>
      <c r="L87" s="5">
        <v>2.53</v>
      </c>
      <c r="M87" s="5">
        <v>1.67</v>
      </c>
      <c r="O87" s="5">
        <f t="shared" si="44"/>
        <v>37.370000000000005</v>
      </c>
      <c r="P87" s="5"/>
      <c r="Q87" s="5">
        <f t="shared" si="45"/>
        <v>5.54</v>
      </c>
      <c r="R87" s="5">
        <f t="shared" si="46"/>
        <v>0.64</v>
      </c>
      <c r="S87" s="13">
        <f t="shared" si="47"/>
        <v>12</v>
      </c>
      <c r="T87"/>
      <c r="U87" s="14">
        <f t="shared" si="48"/>
        <v>9.49</v>
      </c>
      <c r="V87" s="5">
        <f t="shared" si="58"/>
        <v>8.227999999999998</v>
      </c>
      <c r="W87" s="14">
        <f t="shared" si="49"/>
        <v>14.36</v>
      </c>
      <c r="X87" s="5">
        <f t="shared" si="59"/>
        <v>12.374</v>
      </c>
      <c r="Y87" s="14">
        <f t="shared" si="50"/>
        <v>10.39</v>
      </c>
      <c r="Z87" s="5">
        <f t="shared" si="60"/>
        <v>7.747999999999999</v>
      </c>
      <c r="AA87" s="14">
        <f t="shared" si="51"/>
        <v>2.9099999999999997</v>
      </c>
      <c r="AB87" s="5">
        <f t="shared" si="61"/>
        <v>3.3979999999999997</v>
      </c>
      <c r="AC87" s="5">
        <f t="shared" si="62"/>
        <v>31.853999999999996</v>
      </c>
      <c r="AD87" s="14">
        <f t="shared" si="52"/>
        <v>25.580000000000002</v>
      </c>
      <c r="AE87" s="5">
        <f t="shared" si="63"/>
        <v>21.232</v>
      </c>
      <c r="AF87" s="14">
        <f t="shared" si="53"/>
        <v>8.28</v>
      </c>
      <c r="AG87" s="5">
        <f t="shared" si="64"/>
        <v>10.308</v>
      </c>
      <c r="AH87" s="5">
        <f t="shared" si="54"/>
        <v>37.17</v>
      </c>
      <c r="AI87" s="5">
        <f t="shared" si="65"/>
        <v>33.18</v>
      </c>
      <c r="AK87" s="5">
        <f t="shared" si="55"/>
        <v>15.489999999999998</v>
      </c>
      <c r="AL87" s="5">
        <f t="shared" si="56"/>
        <v>21.880000000000003</v>
      </c>
      <c r="AM87" s="5">
        <f t="shared" si="57"/>
        <v>34.09</v>
      </c>
    </row>
    <row r="88" spans="1:39" ht="12.75">
      <c r="A88">
        <v>1978</v>
      </c>
      <c r="B88" s="5">
        <v>0.82</v>
      </c>
      <c r="C88" s="5">
        <v>0.42</v>
      </c>
      <c r="D88" s="5">
        <v>0.35</v>
      </c>
      <c r="E88" s="5">
        <v>2.96</v>
      </c>
      <c r="F88" s="5">
        <v>4.14</v>
      </c>
      <c r="G88" s="5">
        <v>3.52</v>
      </c>
      <c r="H88" s="5">
        <v>7.27</v>
      </c>
      <c r="I88" s="5">
        <v>6.49</v>
      </c>
      <c r="J88" s="5">
        <v>4.51</v>
      </c>
      <c r="K88" s="5">
        <v>1.44</v>
      </c>
      <c r="L88" s="5">
        <v>2.01</v>
      </c>
      <c r="M88" s="5">
        <v>1.36</v>
      </c>
      <c r="O88" s="5">
        <f t="shared" si="44"/>
        <v>35.29</v>
      </c>
      <c r="P88" s="5"/>
      <c r="Q88" s="5">
        <f t="shared" si="45"/>
        <v>7.27</v>
      </c>
      <c r="R88" s="5">
        <f t="shared" si="46"/>
        <v>0.35</v>
      </c>
      <c r="S88" s="13">
        <f t="shared" si="47"/>
        <v>12</v>
      </c>
      <c r="T88"/>
      <c r="U88" s="14">
        <f t="shared" si="48"/>
        <v>7.449999999999999</v>
      </c>
      <c r="V88" s="5">
        <f t="shared" si="58"/>
        <v>7.713999999999999</v>
      </c>
      <c r="W88" s="14">
        <f t="shared" si="49"/>
        <v>17.28</v>
      </c>
      <c r="X88" s="5">
        <f t="shared" si="59"/>
        <v>13.657999999999998</v>
      </c>
      <c r="Y88" s="14">
        <f t="shared" si="50"/>
        <v>7.959999999999999</v>
      </c>
      <c r="Z88" s="5">
        <f t="shared" si="60"/>
        <v>7.712000000000001</v>
      </c>
      <c r="AA88" s="14">
        <f t="shared" si="51"/>
        <v>4.26</v>
      </c>
      <c r="AB88" s="5">
        <f t="shared" si="61"/>
        <v>3.162</v>
      </c>
      <c r="AC88" s="5">
        <f t="shared" si="62"/>
        <v>32.327999999999996</v>
      </c>
      <c r="AD88" s="14">
        <f t="shared" si="52"/>
        <v>28.89</v>
      </c>
      <c r="AE88" s="5">
        <f t="shared" si="63"/>
        <v>22.871999999999996</v>
      </c>
      <c r="AF88" s="14">
        <f t="shared" si="53"/>
        <v>11.209999999999999</v>
      </c>
      <c r="AG88" s="5">
        <f t="shared" si="64"/>
        <v>8.846</v>
      </c>
      <c r="AH88" s="5">
        <f t="shared" si="54"/>
        <v>29.9</v>
      </c>
      <c r="AI88" s="5">
        <f t="shared" si="65"/>
        <v>33.55200000000001</v>
      </c>
      <c r="AK88" s="5">
        <f t="shared" si="55"/>
        <v>12.209999999999999</v>
      </c>
      <c r="AL88" s="5">
        <f t="shared" si="56"/>
        <v>23.08</v>
      </c>
      <c r="AM88" s="5">
        <f t="shared" si="57"/>
        <v>39.87</v>
      </c>
    </row>
    <row r="89" spans="1:39" ht="12.75">
      <c r="A89">
        <v>1979</v>
      </c>
      <c r="B89" s="5">
        <v>1.25</v>
      </c>
      <c r="C89" s="5">
        <v>1.65</v>
      </c>
      <c r="D89" s="5">
        <v>3.5</v>
      </c>
      <c r="E89" s="5">
        <v>1.18</v>
      </c>
      <c r="F89" s="5">
        <v>3.94</v>
      </c>
      <c r="G89" s="5">
        <v>5.27</v>
      </c>
      <c r="H89" s="5">
        <v>3.33</v>
      </c>
      <c r="I89" s="5">
        <v>3.68</v>
      </c>
      <c r="J89" s="5">
        <v>1.29</v>
      </c>
      <c r="K89" s="5">
        <v>4.95</v>
      </c>
      <c r="L89" s="5">
        <v>2.17</v>
      </c>
      <c r="M89" s="5">
        <v>0.67</v>
      </c>
      <c r="O89" s="5">
        <f t="shared" si="44"/>
        <v>32.879999999999995</v>
      </c>
      <c r="P89" s="5"/>
      <c r="Q89" s="5">
        <f t="shared" si="45"/>
        <v>5.27</v>
      </c>
      <c r="R89" s="5">
        <f t="shared" si="46"/>
        <v>0.67</v>
      </c>
      <c r="S89" s="13">
        <f t="shared" si="47"/>
        <v>12</v>
      </c>
      <c r="T89"/>
      <c r="U89" s="14">
        <f t="shared" si="48"/>
        <v>8.62</v>
      </c>
      <c r="V89" s="5">
        <f t="shared" si="58"/>
        <v>7.635999999999998</v>
      </c>
      <c r="W89" s="14">
        <f t="shared" si="49"/>
        <v>12.28</v>
      </c>
      <c r="X89" s="5">
        <f t="shared" si="59"/>
        <v>14.796000000000001</v>
      </c>
      <c r="Y89" s="14">
        <f t="shared" si="50"/>
        <v>8.41</v>
      </c>
      <c r="Z89" s="5">
        <f t="shared" si="60"/>
        <v>8.528</v>
      </c>
      <c r="AA89" s="14">
        <f t="shared" si="51"/>
        <v>3.0799999999999996</v>
      </c>
      <c r="AB89" s="5">
        <f t="shared" si="61"/>
        <v>3.4159999999999995</v>
      </c>
      <c r="AC89" s="5">
        <f t="shared" si="62"/>
        <v>34.23</v>
      </c>
      <c r="AD89" s="14">
        <f t="shared" si="52"/>
        <v>18.69</v>
      </c>
      <c r="AE89" s="5">
        <f t="shared" si="63"/>
        <v>24.705999999999996</v>
      </c>
      <c r="AF89" s="14">
        <f t="shared" si="53"/>
        <v>10.889999999999999</v>
      </c>
      <c r="AG89" s="5">
        <f t="shared" si="64"/>
        <v>9.28</v>
      </c>
      <c r="AH89" s="5">
        <f t="shared" si="54"/>
        <v>39.43</v>
      </c>
      <c r="AI89" s="5">
        <f t="shared" si="65"/>
        <v>34.048</v>
      </c>
      <c r="AK89" s="5">
        <f t="shared" si="55"/>
        <v>16.79</v>
      </c>
      <c r="AL89" s="5">
        <f t="shared" si="56"/>
        <v>16.09</v>
      </c>
      <c r="AM89" s="5">
        <f t="shared" si="57"/>
        <v>29.62</v>
      </c>
    </row>
    <row r="90" spans="1:39" ht="12.75">
      <c r="A90">
        <v>1980</v>
      </c>
      <c r="B90" s="5">
        <v>2.09</v>
      </c>
      <c r="C90" s="5">
        <v>0.32</v>
      </c>
      <c r="D90" s="5">
        <v>0.69</v>
      </c>
      <c r="E90" s="5">
        <v>1.66</v>
      </c>
      <c r="F90" s="5">
        <v>2.74</v>
      </c>
      <c r="G90" s="5">
        <v>6.03</v>
      </c>
      <c r="H90" s="5">
        <v>3.75</v>
      </c>
      <c r="I90" s="5">
        <v>7.46</v>
      </c>
      <c r="J90" s="5">
        <v>6.9</v>
      </c>
      <c r="K90" s="5">
        <v>2.23</v>
      </c>
      <c r="L90" s="5">
        <v>0.69</v>
      </c>
      <c r="M90" s="5">
        <v>0.89</v>
      </c>
      <c r="O90" s="5">
        <f t="shared" si="44"/>
        <v>35.449999999999996</v>
      </c>
      <c r="P90" s="5"/>
      <c r="Q90" s="5">
        <f t="shared" si="45"/>
        <v>7.46</v>
      </c>
      <c r="R90" s="5">
        <f t="shared" si="46"/>
        <v>0.32</v>
      </c>
      <c r="S90" s="13">
        <f t="shared" si="47"/>
        <v>12</v>
      </c>
      <c r="T90"/>
      <c r="U90" s="14">
        <f t="shared" si="48"/>
        <v>5.09</v>
      </c>
      <c r="V90" s="5">
        <f t="shared" si="58"/>
        <v>7.726000000000001</v>
      </c>
      <c r="W90" s="14">
        <f t="shared" si="49"/>
        <v>17.240000000000002</v>
      </c>
      <c r="X90" s="5">
        <f t="shared" si="59"/>
        <v>14.328</v>
      </c>
      <c r="Y90" s="14">
        <f t="shared" si="50"/>
        <v>9.82</v>
      </c>
      <c r="Z90" s="5">
        <f t="shared" si="60"/>
        <v>9.028</v>
      </c>
      <c r="AA90" s="14">
        <f t="shared" si="51"/>
        <v>3.4499999999999997</v>
      </c>
      <c r="AB90" s="5">
        <f t="shared" si="61"/>
        <v>3.912</v>
      </c>
      <c r="AC90" s="5">
        <f t="shared" si="62"/>
        <v>34.73199999999999</v>
      </c>
      <c r="AD90" s="14">
        <f t="shared" si="52"/>
        <v>28.54</v>
      </c>
      <c r="AE90" s="5">
        <f t="shared" si="63"/>
        <v>24.768</v>
      </c>
      <c r="AF90" s="14">
        <f t="shared" si="53"/>
        <v>7.139999999999999</v>
      </c>
      <c r="AG90" s="5">
        <f t="shared" si="64"/>
        <v>10.479999999999999</v>
      </c>
      <c r="AH90" s="5">
        <f t="shared" si="54"/>
        <v>28.97</v>
      </c>
      <c r="AI90" s="5">
        <f t="shared" si="65"/>
        <v>33.896</v>
      </c>
      <c r="AK90" s="5">
        <f t="shared" si="55"/>
        <v>13.530000000000001</v>
      </c>
      <c r="AL90" s="5">
        <f t="shared" si="56"/>
        <v>21.92</v>
      </c>
      <c r="AM90" s="5">
        <f t="shared" si="57"/>
        <v>38.71</v>
      </c>
    </row>
    <row r="91" spans="1:39" ht="12.75">
      <c r="A91">
        <v>1981</v>
      </c>
      <c r="B91" s="5">
        <v>0.24</v>
      </c>
      <c r="C91" s="5">
        <v>2.32</v>
      </c>
      <c r="D91" s="5">
        <v>0.77</v>
      </c>
      <c r="E91" s="5">
        <v>3.55</v>
      </c>
      <c r="F91" s="5">
        <v>3.21</v>
      </c>
      <c r="G91" s="5">
        <v>6.7</v>
      </c>
      <c r="H91" s="5">
        <v>2.68</v>
      </c>
      <c r="I91" s="5">
        <v>3.44</v>
      </c>
      <c r="J91" s="5">
        <v>2.25</v>
      </c>
      <c r="K91" s="5">
        <v>3.24</v>
      </c>
      <c r="L91" s="5">
        <v>0.57</v>
      </c>
      <c r="M91" s="5">
        <v>1.19</v>
      </c>
      <c r="O91" s="5">
        <f t="shared" si="44"/>
        <v>30.16</v>
      </c>
      <c r="P91" s="5"/>
      <c r="Q91" s="5">
        <f t="shared" si="45"/>
        <v>6.7</v>
      </c>
      <c r="R91" s="5">
        <f t="shared" si="46"/>
        <v>0.24</v>
      </c>
      <c r="S91" s="13">
        <f t="shared" si="47"/>
        <v>12</v>
      </c>
      <c r="T91"/>
      <c r="U91" s="14">
        <f t="shared" si="48"/>
        <v>7.53</v>
      </c>
      <c r="V91" s="5">
        <f t="shared" si="58"/>
        <v>7.7379999999999995</v>
      </c>
      <c r="W91" s="14">
        <f t="shared" si="49"/>
        <v>12.82</v>
      </c>
      <c r="X91" s="5">
        <f t="shared" si="59"/>
        <v>13.063999999999998</v>
      </c>
      <c r="Y91" s="14">
        <f t="shared" si="50"/>
        <v>6.0600000000000005</v>
      </c>
      <c r="Z91" s="5">
        <f t="shared" si="60"/>
        <v>10.036</v>
      </c>
      <c r="AA91" s="14">
        <f t="shared" si="51"/>
        <v>3.38</v>
      </c>
      <c r="AB91" s="5">
        <f t="shared" si="61"/>
        <v>3.714</v>
      </c>
      <c r="AC91" s="5">
        <f t="shared" si="62"/>
        <v>34.721999999999994</v>
      </c>
      <c r="AD91" s="14">
        <f t="shared" si="52"/>
        <v>21.830000000000002</v>
      </c>
      <c r="AE91" s="5">
        <f t="shared" si="63"/>
        <v>23.416000000000004</v>
      </c>
      <c r="AF91" s="14">
        <f t="shared" si="53"/>
        <v>8.88</v>
      </c>
      <c r="AG91" s="5">
        <f t="shared" si="64"/>
        <v>10.7</v>
      </c>
      <c r="AH91" s="5">
        <f t="shared" si="54"/>
        <v>34.769999999999996</v>
      </c>
      <c r="AI91" s="5">
        <f t="shared" si="65"/>
        <v>34.616</v>
      </c>
      <c r="AK91" s="5">
        <f t="shared" si="55"/>
        <v>16.79</v>
      </c>
      <c r="AL91" s="5">
        <f t="shared" si="56"/>
        <v>13.370000000000001</v>
      </c>
      <c r="AM91" s="5">
        <f t="shared" si="57"/>
        <v>28.27</v>
      </c>
    </row>
    <row r="92" spans="1:39" ht="12.75">
      <c r="A92">
        <v>1982</v>
      </c>
      <c r="B92" s="5">
        <v>1.86</v>
      </c>
      <c r="C92" s="5">
        <v>0.33</v>
      </c>
      <c r="D92" s="5">
        <v>1.69</v>
      </c>
      <c r="E92" s="5">
        <v>4.14</v>
      </c>
      <c r="F92" s="5">
        <v>4.11</v>
      </c>
      <c r="G92" s="5">
        <v>2.77</v>
      </c>
      <c r="H92" s="5">
        <v>6.1</v>
      </c>
      <c r="I92" s="5">
        <v>3.15</v>
      </c>
      <c r="J92" s="5">
        <v>5.62</v>
      </c>
      <c r="K92" s="5">
        <v>4.39</v>
      </c>
      <c r="L92" s="5">
        <v>2.88</v>
      </c>
      <c r="M92" s="5">
        <v>2.84</v>
      </c>
      <c r="O92" s="5">
        <f t="shared" si="44"/>
        <v>39.879999999999995</v>
      </c>
      <c r="P92" s="5"/>
      <c r="Q92" s="5">
        <f t="shared" si="45"/>
        <v>6.1</v>
      </c>
      <c r="R92" s="5">
        <f t="shared" si="46"/>
        <v>0.33</v>
      </c>
      <c r="S92" s="13">
        <f t="shared" si="47"/>
        <v>12</v>
      </c>
      <c r="T92"/>
      <c r="U92" s="14">
        <f t="shared" si="48"/>
        <v>9.940000000000001</v>
      </c>
      <c r="V92" s="5">
        <f t="shared" si="58"/>
        <v>7.331999999999999</v>
      </c>
      <c r="W92" s="14">
        <f t="shared" si="49"/>
        <v>12.02</v>
      </c>
      <c r="X92" s="5">
        <f t="shared" si="59"/>
        <v>12.87</v>
      </c>
      <c r="Y92" s="14">
        <f t="shared" si="50"/>
        <v>12.89</v>
      </c>
      <c r="Z92" s="5">
        <f t="shared" si="60"/>
        <v>10.306000000000001</v>
      </c>
      <c r="AA92" s="14">
        <f t="shared" si="51"/>
        <v>5.39</v>
      </c>
      <c r="AB92" s="5">
        <f t="shared" si="61"/>
        <v>3.9199999999999995</v>
      </c>
      <c r="AC92" s="5">
        <f t="shared" si="62"/>
        <v>34.588</v>
      </c>
      <c r="AD92" s="14">
        <f t="shared" si="52"/>
        <v>25.889999999999997</v>
      </c>
      <c r="AE92" s="5">
        <f t="shared" si="63"/>
        <v>23.916000000000004</v>
      </c>
      <c r="AF92" s="14">
        <f t="shared" si="53"/>
        <v>14.279999999999998</v>
      </c>
      <c r="AG92" s="5">
        <f t="shared" si="64"/>
        <v>10.904</v>
      </c>
      <c r="AH92" s="5">
        <f t="shared" si="54"/>
        <v>36.41</v>
      </c>
      <c r="AI92" s="5">
        <f t="shared" si="65"/>
        <v>34.278</v>
      </c>
      <c r="AK92" s="5">
        <f t="shared" si="55"/>
        <v>14.899999999999999</v>
      </c>
      <c r="AL92" s="5">
        <f t="shared" si="56"/>
        <v>24.98</v>
      </c>
      <c r="AM92" s="5">
        <f t="shared" si="57"/>
        <v>37.11</v>
      </c>
    </row>
    <row r="93" spans="1:39" ht="12.75">
      <c r="A93">
        <v>1983</v>
      </c>
      <c r="B93" s="5">
        <v>1.54</v>
      </c>
      <c r="C93" s="5">
        <v>1.01</v>
      </c>
      <c r="D93" s="5">
        <v>1.62</v>
      </c>
      <c r="E93" s="5">
        <v>1.9</v>
      </c>
      <c r="F93" s="5">
        <v>3.99</v>
      </c>
      <c r="G93" s="5">
        <v>2.07</v>
      </c>
      <c r="H93" s="5">
        <v>3.83</v>
      </c>
      <c r="I93" s="5">
        <v>5.06</v>
      </c>
      <c r="J93" s="5">
        <v>5.28</v>
      </c>
      <c r="K93" s="5">
        <v>3.5</v>
      </c>
      <c r="L93" s="5">
        <v>4.22</v>
      </c>
      <c r="M93" s="5">
        <v>1.22</v>
      </c>
      <c r="O93" s="5">
        <f t="shared" si="44"/>
        <v>35.24</v>
      </c>
      <c r="P93" s="5"/>
      <c r="Q93" s="5">
        <f t="shared" si="45"/>
        <v>5.28</v>
      </c>
      <c r="R93" s="5">
        <f t="shared" si="46"/>
        <v>1.01</v>
      </c>
      <c r="S93" s="13">
        <f t="shared" si="47"/>
        <v>12</v>
      </c>
      <c r="T93"/>
      <c r="U93" s="14">
        <f t="shared" si="48"/>
        <v>7.51</v>
      </c>
      <c r="V93" s="5">
        <f t="shared" si="58"/>
        <v>8.158000000000001</v>
      </c>
      <c r="W93" s="14">
        <f t="shared" si="49"/>
        <v>10.96</v>
      </c>
      <c r="X93" s="5">
        <f t="shared" si="59"/>
        <v>11.847999999999999</v>
      </c>
      <c r="Y93" s="14">
        <f t="shared" si="50"/>
        <v>13</v>
      </c>
      <c r="Z93" s="5">
        <f t="shared" si="60"/>
        <v>11.192</v>
      </c>
      <c r="AA93" s="14">
        <f t="shared" si="51"/>
        <v>3.27</v>
      </c>
      <c r="AB93" s="5">
        <f t="shared" si="61"/>
        <v>3.8839999999999995</v>
      </c>
      <c r="AC93" s="5">
        <f t="shared" si="62"/>
        <v>35.25</v>
      </c>
      <c r="AD93" s="14">
        <f t="shared" si="52"/>
        <v>22.130000000000003</v>
      </c>
      <c r="AE93" s="5">
        <f t="shared" si="63"/>
        <v>23.374</v>
      </c>
      <c r="AF93" s="14">
        <f t="shared" si="53"/>
        <v>12.31</v>
      </c>
      <c r="AG93" s="5">
        <f t="shared" si="64"/>
        <v>11.92</v>
      </c>
      <c r="AH93" s="5">
        <f t="shared" si="54"/>
        <v>33.5</v>
      </c>
      <c r="AI93" s="5">
        <f t="shared" si="65"/>
        <v>36.14399999999999</v>
      </c>
      <c r="AK93" s="5">
        <f t="shared" si="55"/>
        <v>12.13</v>
      </c>
      <c r="AL93" s="5">
        <f t="shared" si="56"/>
        <v>23.11</v>
      </c>
      <c r="AM93" s="5">
        <f t="shared" si="57"/>
        <v>36.24</v>
      </c>
    </row>
    <row r="94" spans="1:39" ht="12.75">
      <c r="A94">
        <v>1984</v>
      </c>
      <c r="B94" s="5">
        <v>0.54</v>
      </c>
      <c r="C94" s="5">
        <v>1.51</v>
      </c>
      <c r="D94" s="5">
        <v>1.32</v>
      </c>
      <c r="E94" s="5">
        <v>3.06</v>
      </c>
      <c r="F94" s="5">
        <v>2.21</v>
      </c>
      <c r="G94" s="5">
        <v>4.49</v>
      </c>
      <c r="H94" s="5">
        <v>3.21</v>
      </c>
      <c r="I94" s="5">
        <v>3.61</v>
      </c>
      <c r="J94" s="5">
        <v>4.61</v>
      </c>
      <c r="K94" s="5">
        <v>3.65</v>
      </c>
      <c r="L94" s="5">
        <v>1.5</v>
      </c>
      <c r="M94" s="5">
        <v>2.5</v>
      </c>
      <c r="O94" s="5">
        <f t="shared" si="44"/>
        <v>32.209999999999994</v>
      </c>
      <c r="P94" s="5"/>
      <c r="Q94" s="5">
        <f t="shared" si="45"/>
        <v>4.61</v>
      </c>
      <c r="R94" s="5">
        <f t="shared" si="46"/>
        <v>0.54</v>
      </c>
      <c r="S94" s="13">
        <f t="shared" si="47"/>
        <v>12</v>
      </c>
      <c r="T94"/>
      <c r="U94" s="14">
        <f t="shared" si="48"/>
        <v>6.59</v>
      </c>
      <c r="V94" s="5">
        <f t="shared" si="58"/>
        <v>7.7620000000000005</v>
      </c>
      <c r="W94" s="14">
        <f t="shared" si="49"/>
        <v>11.31</v>
      </c>
      <c r="X94" s="5">
        <f t="shared" si="59"/>
        <v>12.203999999999999</v>
      </c>
      <c r="Y94" s="14">
        <f t="shared" si="50"/>
        <v>9.76</v>
      </c>
      <c r="Z94" s="5">
        <f t="shared" si="60"/>
        <v>12.428</v>
      </c>
      <c r="AA94" s="14">
        <f t="shared" si="51"/>
        <v>4.109999999999999</v>
      </c>
      <c r="AB94" s="5">
        <f t="shared" si="61"/>
        <v>3.4799999999999995</v>
      </c>
      <c r="AC94" s="5">
        <f t="shared" si="62"/>
        <v>36.13999999999999</v>
      </c>
      <c r="AD94" s="14">
        <f t="shared" si="52"/>
        <v>21.189999999999998</v>
      </c>
      <c r="AE94" s="5">
        <f t="shared" si="63"/>
        <v>24.223999999999997</v>
      </c>
      <c r="AF94" s="14">
        <f t="shared" si="53"/>
        <v>11.910000000000002</v>
      </c>
      <c r="AG94" s="5">
        <f t="shared" si="64"/>
        <v>11.514</v>
      </c>
      <c r="AH94" s="5">
        <f t="shared" si="54"/>
        <v>37.74</v>
      </c>
      <c r="AI94" s="5">
        <f t="shared" si="65"/>
        <v>33.94199999999999</v>
      </c>
      <c r="AK94" s="5">
        <f t="shared" si="55"/>
        <v>13.13</v>
      </c>
      <c r="AL94" s="5">
        <f t="shared" si="56"/>
        <v>19.08</v>
      </c>
      <c r="AM94" s="5">
        <f t="shared" si="57"/>
        <v>33.7</v>
      </c>
    </row>
    <row r="95" spans="1:39" ht="12.75">
      <c r="A95">
        <v>1985</v>
      </c>
      <c r="B95" s="5">
        <v>0.48</v>
      </c>
      <c r="C95" s="5">
        <v>1.13</v>
      </c>
      <c r="D95" s="5">
        <v>2.65</v>
      </c>
      <c r="E95" s="5">
        <v>2.87</v>
      </c>
      <c r="F95" s="5">
        <v>3.7</v>
      </c>
      <c r="G95" s="5">
        <v>3.79</v>
      </c>
      <c r="H95" s="5">
        <v>2.9</v>
      </c>
      <c r="I95" s="5">
        <v>5.44</v>
      </c>
      <c r="J95" s="5">
        <v>7.13</v>
      </c>
      <c r="K95" s="5">
        <v>3.21</v>
      </c>
      <c r="L95" s="5">
        <v>3.91</v>
      </c>
      <c r="M95" s="5">
        <v>1.55</v>
      </c>
      <c r="O95" s="5">
        <f t="shared" si="44"/>
        <v>38.75999999999999</v>
      </c>
      <c r="P95" s="5"/>
      <c r="Q95" s="5">
        <f t="shared" si="45"/>
        <v>7.13</v>
      </c>
      <c r="R95" s="5">
        <f t="shared" si="46"/>
        <v>0.48</v>
      </c>
      <c r="S95" s="13">
        <f t="shared" si="47"/>
        <v>12</v>
      </c>
      <c r="T95"/>
      <c r="U95" s="14">
        <f t="shared" si="48"/>
        <v>9.219999999999999</v>
      </c>
      <c r="V95" s="5">
        <f t="shared" si="58"/>
        <v>6.804</v>
      </c>
      <c r="W95" s="14">
        <f t="shared" si="49"/>
        <v>12.129999999999999</v>
      </c>
      <c r="X95" s="5">
        <f t="shared" si="59"/>
        <v>11.862</v>
      </c>
      <c r="Y95" s="14">
        <f t="shared" si="50"/>
        <v>14.25</v>
      </c>
      <c r="Z95" s="5">
        <f t="shared" si="60"/>
        <v>11.456</v>
      </c>
      <c r="AA95" s="14">
        <f t="shared" si="51"/>
        <v>3.27</v>
      </c>
      <c r="AB95" s="5">
        <f t="shared" si="61"/>
        <v>3.0199999999999996</v>
      </c>
      <c r="AC95" s="5">
        <f t="shared" si="62"/>
        <v>33.39199999999999</v>
      </c>
      <c r="AD95" s="14">
        <f t="shared" si="52"/>
        <v>25.83</v>
      </c>
      <c r="AE95" s="5">
        <f t="shared" si="63"/>
        <v>22.428</v>
      </c>
      <c r="AF95" s="14">
        <f t="shared" si="53"/>
        <v>12.219999999999999</v>
      </c>
      <c r="AG95" s="5">
        <f t="shared" si="64"/>
        <v>10.778</v>
      </c>
      <c r="AH95" s="5">
        <f t="shared" si="54"/>
        <v>38.3</v>
      </c>
      <c r="AI95" s="5">
        <f t="shared" si="65"/>
        <v>32.004000000000005</v>
      </c>
      <c r="AK95" s="5">
        <f t="shared" si="55"/>
        <v>14.620000000000001</v>
      </c>
      <c r="AL95" s="5">
        <f t="shared" si="56"/>
        <v>24.14</v>
      </c>
      <c r="AM95" s="5">
        <f t="shared" si="57"/>
        <v>36.05</v>
      </c>
    </row>
    <row r="96" spans="1:39" ht="12.75">
      <c r="A96">
        <v>1986</v>
      </c>
      <c r="B96" s="5">
        <v>0.78</v>
      </c>
      <c r="C96" s="5">
        <v>0.94</v>
      </c>
      <c r="D96" s="5">
        <v>1.83</v>
      </c>
      <c r="E96" s="5">
        <v>2.75</v>
      </c>
      <c r="F96" s="5">
        <v>0.97</v>
      </c>
      <c r="G96" s="5">
        <v>4.64</v>
      </c>
      <c r="H96" s="5">
        <v>5.92</v>
      </c>
      <c r="I96" s="5">
        <v>4.04</v>
      </c>
      <c r="J96" s="5">
        <v>7.76</v>
      </c>
      <c r="K96" s="5">
        <v>3.22</v>
      </c>
      <c r="L96" s="5">
        <v>1.26</v>
      </c>
      <c r="M96" s="5">
        <v>0.5</v>
      </c>
      <c r="O96" s="5">
        <f t="shared" si="44"/>
        <v>34.60999999999999</v>
      </c>
      <c r="P96" s="5"/>
      <c r="Q96" s="5">
        <f t="shared" si="45"/>
        <v>7.76</v>
      </c>
      <c r="R96" s="5">
        <f t="shared" si="46"/>
        <v>0.5</v>
      </c>
      <c r="S96" s="13">
        <f t="shared" si="47"/>
        <v>12</v>
      </c>
      <c r="T96"/>
      <c r="U96" s="14">
        <f t="shared" si="48"/>
        <v>5.55</v>
      </c>
      <c r="V96" s="5">
        <f t="shared" si="58"/>
        <v>6.273999999999999</v>
      </c>
      <c r="W96" s="14">
        <f t="shared" si="49"/>
        <v>14.599999999999998</v>
      </c>
      <c r="X96" s="5">
        <f t="shared" si="59"/>
        <v>11.591999999999999</v>
      </c>
      <c r="Y96" s="14">
        <f t="shared" si="50"/>
        <v>12.24</v>
      </c>
      <c r="Z96" s="5">
        <f t="shared" si="60"/>
        <v>10.620000000000001</v>
      </c>
      <c r="AA96" s="14">
        <f t="shared" si="51"/>
        <v>1.3599999999999999</v>
      </c>
      <c r="AB96" s="5">
        <f t="shared" si="61"/>
        <v>2.908</v>
      </c>
      <c r="AC96" s="5">
        <f t="shared" si="62"/>
        <v>31.528</v>
      </c>
      <c r="AD96" s="14">
        <f t="shared" si="52"/>
        <v>26.08</v>
      </c>
      <c r="AE96" s="5">
        <f t="shared" si="63"/>
        <v>21.226</v>
      </c>
      <c r="AF96" s="14">
        <f t="shared" si="53"/>
        <v>6.85</v>
      </c>
      <c r="AG96" s="5">
        <f t="shared" si="64"/>
        <v>10.262</v>
      </c>
      <c r="AH96" s="5">
        <f t="shared" si="54"/>
        <v>23.759999999999998</v>
      </c>
      <c r="AI96" s="5">
        <f t="shared" si="65"/>
        <v>30.458</v>
      </c>
      <c r="AK96" s="5">
        <f t="shared" si="55"/>
        <v>11.91</v>
      </c>
      <c r="AL96" s="5">
        <f t="shared" si="56"/>
        <v>22.7</v>
      </c>
      <c r="AM96" s="5">
        <f t="shared" si="57"/>
        <v>31.18</v>
      </c>
    </row>
    <row r="97" spans="1:39" ht="12.75">
      <c r="A97">
        <v>1987</v>
      </c>
      <c r="B97" s="5">
        <v>0.72</v>
      </c>
      <c r="C97" s="5">
        <v>0.14</v>
      </c>
      <c r="D97" s="5">
        <v>1.01</v>
      </c>
      <c r="E97" s="5">
        <v>1.1</v>
      </c>
      <c r="F97" s="5">
        <v>3.04</v>
      </c>
      <c r="G97" s="5">
        <v>2.47</v>
      </c>
      <c r="H97" s="5">
        <v>5.25</v>
      </c>
      <c r="I97" s="5">
        <v>2.59</v>
      </c>
      <c r="J97" s="5">
        <v>2.46</v>
      </c>
      <c r="K97" s="5">
        <v>2.76</v>
      </c>
      <c r="L97" s="5">
        <v>2.81</v>
      </c>
      <c r="M97" s="5">
        <v>1.79</v>
      </c>
      <c r="O97" s="5">
        <f t="shared" si="44"/>
        <v>26.139999999999997</v>
      </c>
      <c r="P97" s="5"/>
      <c r="Q97" s="5">
        <f t="shared" si="45"/>
        <v>5.25</v>
      </c>
      <c r="R97" s="5">
        <f t="shared" si="46"/>
        <v>0.14</v>
      </c>
      <c r="S97" s="13">
        <f t="shared" si="47"/>
        <v>12</v>
      </c>
      <c r="T97"/>
      <c r="U97" s="14">
        <f t="shared" si="48"/>
        <v>5.15</v>
      </c>
      <c r="V97" s="5">
        <f t="shared" si="58"/>
        <v>6.434</v>
      </c>
      <c r="W97" s="14">
        <f t="shared" si="49"/>
        <v>10.31</v>
      </c>
      <c r="X97" s="5">
        <f t="shared" si="59"/>
        <v>11.126</v>
      </c>
      <c r="Y97" s="14">
        <f t="shared" si="50"/>
        <v>8.03</v>
      </c>
      <c r="Z97" s="5">
        <f t="shared" si="60"/>
        <v>9.656</v>
      </c>
      <c r="AA97" s="14">
        <f t="shared" si="51"/>
        <v>3.09</v>
      </c>
      <c r="AB97" s="5">
        <f t="shared" si="61"/>
        <v>2.506</v>
      </c>
      <c r="AC97" s="5">
        <f t="shared" si="62"/>
        <v>29.761999999999993</v>
      </c>
      <c r="AD97" s="14">
        <f t="shared" si="52"/>
        <v>16.91</v>
      </c>
      <c r="AE97" s="5">
        <f t="shared" si="63"/>
        <v>20.195999999999998</v>
      </c>
      <c r="AF97" s="14">
        <f t="shared" si="53"/>
        <v>10.6</v>
      </c>
      <c r="AG97" s="5">
        <f t="shared" si="64"/>
        <v>9.46</v>
      </c>
      <c r="AH97" s="5">
        <f t="shared" si="54"/>
        <v>26.72</v>
      </c>
      <c r="AI97" s="5">
        <f t="shared" si="65"/>
        <v>29.895999999999997</v>
      </c>
      <c r="AK97" s="5">
        <f t="shared" si="55"/>
        <v>8.48</v>
      </c>
      <c r="AL97" s="5">
        <f t="shared" si="56"/>
        <v>17.66</v>
      </c>
      <c r="AM97" s="5">
        <f t="shared" si="57"/>
        <v>25.71</v>
      </c>
    </row>
    <row r="98" spans="1:39" ht="12.75">
      <c r="A98">
        <v>1988</v>
      </c>
      <c r="B98" s="5">
        <v>1.04</v>
      </c>
      <c r="C98" s="5">
        <v>0.26</v>
      </c>
      <c r="D98" s="5">
        <v>1.94</v>
      </c>
      <c r="E98" s="5">
        <v>1.38</v>
      </c>
      <c r="F98" s="5">
        <v>1.54</v>
      </c>
      <c r="G98" s="5">
        <v>1.89</v>
      </c>
      <c r="H98" s="5">
        <v>2.98</v>
      </c>
      <c r="I98" s="5">
        <v>4.74</v>
      </c>
      <c r="J98" s="5">
        <v>3.59</v>
      </c>
      <c r="K98" s="5">
        <v>1.7</v>
      </c>
      <c r="L98" s="5">
        <v>3.53</v>
      </c>
      <c r="M98" s="5">
        <v>1.33</v>
      </c>
      <c r="O98" s="5">
        <f t="shared" si="44"/>
        <v>25.92</v>
      </c>
      <c r="P98" s="5"/>
      <c r="Q98" s="5">
        <f t="shared" si="45"/>
        <v>4.74</v>
      </c>
      <c r="R98" s="5">
        <f t="shared" si="46"/>
        <v>0.26</v>
      </c>
      <c r="S98" s="13">
        <f t="shared" si="47"/>
        <v>12</v>
      </c>
      <c r="T98"/>
      <c r="U98" s="14">
        <f t="shared" si="48"/>
        <v>4.859999999999999</v>
      </c>
      <c r="V98" s="5">
        <f t="shared" si="58"/>
        <v>6.42</v>
      </c>
      <c r="W98" s="14">
        <f t="shared" si="49"/>
        <v>9.61</v>
      </c>
      <c r="X98" s="5">
        <f t="shared" si="59"/>
        <v>11.654</v>
      </c>
      <c r="Y98" s="14">
        <f t="shared" si="50"/>
        <v>8.82</v>
      </c>
      <c r="Z98" s="5">
        <f t="shared" si="60"/>
        <v>8.818000000000001</v>
      </c>
      <c r="AA98" s="14">
        <f t="shared" si="51"/>
        <v>2.71</v>
      </c>
      <c r="AB98" s="5">
        <f t="shared" si="61"/>
        <v>2.3559999999999994</v>
      </c>
      <c r="AC98" s="5">
        <f t="shared" si="62"/>
        <v>29.303999999999995</v>
      </c>
      <c r="AD98" s="14">
        <f t="shared" si="52"/>
        <v>16.119999999999997</v>
      </c>
      <c r="AE98" s="5">
        <f t="shared" si="63"/>
        <v>20.436</v>
      </c>
      <c r="AF98" s="14">
        <f t="shared" si="53"/>
        <v>9.73</v>
      </c>
      <c r="AG98" s="5">
        <f t="shared" si="64"/>
        <v>9.056000000000001</v>
      </c>
      <c r="AH98" s="5">
        <f t="shared" si="54"/>
        <v>25.77</v>
      </c>
      <c r="AI98" s="5">
        <f t="shared" si="65"/>
        <v>29.588</v>
      </c>
      <c r="AK98" s="5">
        <f t="shared" si="55"/>
        <v>8.05</v>
      </c>
      <c r="AL98" s="5">
        <f t="shared" si="56"/>
        <v>17.869999999999997</v>
      </c>
      <c r="AM98" s="5">
        <f t="shared" si="57"/>
        <v>29.879999999999995</v>
      </c>
    </row>
    <row r="99" spans="1:39" ht="12.75">
      <c r="A99">
        <v>1989</v>
      </c>
      <c r="B99" s="5">
        <v>0.91</v>
      </c>
      <c r="C99" s="5">
        <v>0.47</v>
      </c>
      <c r="D99" s="5">
        <v>1.79</v>
      </c>
      <c r="E99" s="5">
        <v>1.38</v>
      </c>
      <c r="F99" s="5">
        <v>4.22</v>
      </c>
      <c r="G99" s="5">
        <v>3.24</v>
      </c>
      <c r="H99" s="5">
        <v>2.01</v>
      </c>
      <c r="I99" s="5">
        <v>3.73</v>
      </c>
      <c r="J99" s="5">
        <v>1.46</v>
      </c>
      <c r="K99" s="5">
        <v>1.89</v>
      </c>
      <c r="L99" s="5">
        <v>1.59</v>
      </c>
      <c r="M99" s="5">
        <v>0.69</v>
      </c>
      <c r="O99" s="5">
        <f t="shared" si="44"/>
        <v>23.380000000000003</v>
      </c>
      <c r="P99" s="5"/>
      <c r="Q99" s="5">
        <f t="shared" si="45"/>
        <v>4.22</v>
      </c>
      <c r="R99" s="5">
        <f t="shared" si="46"/>
        <v>0.47</v>
      </c>
      <c r="S99" s="13">
        <f t="shared" si="47"/>
        <v>12</v>
      </c>
      <c r="T99"/>
      <c r="U99" s="14">
        <f t="shared" si="48"/>
        <v>7.39</v>
      </c>
      <c r="V99" s="5">
        <f t="shared" si="58"/>
        <v>7.696</v>
      </c>
      <c r="W99" s="14">
        <f t="shared" si="49"/>
        <v>8.98</v>
      </c>
      <c r="X99" s="5">
        <f t="shared" si="59"/>
        <v>11.296000000000001</v>
      </c>
      <c r="Y99" s="14">
        <f t="shared" si="50"/>
        <v>4.9399999999999995</v>
      </c>
      <c r="Z99" s="5">
        <f t="shared" si="60"/>
        <v>9.154</v>
      </c>
      <c r="AA99" s="14">
        <f t="shared" si="51"/>
        <v>2.0999999999999996</v>
      </c>
      <c r="AB99" s="5">
        <f t="shared" si="61"/>
        <v>2.63</v>
      </c>
      <c r="AC99" s="5">
        <f t="shared" si="62"/>
        <v>30.630000000000003</v>
      </c>
      <c r="AD99" s="14">
        <f t="shared" si="52"/>
        <v>16.04</v>
      </c>
      <c r="AE99" s="5">
        <f t="shared" si="63"/>
        <v>20.532</v>
      </c>
      <c r="AF99" s="14">
        <f t="shared" si="53"/>
        <v>7.9</v>
      </c>
      <c r="AG99" s="5">
        <f t="shared" si="64"/>
        <v>10.395999999999997</v>
      </c>
      <c r="AH99" s="5">
        <f t="shared" si="54"/>
        <v>34.93</v>
      </c>
      <c r="AI99" s="5">
        <f t="shared" si="65"/>
        <v>31.559999999999995</v>
      </c>
      <c r="AK99" s="5">
        <f t="shared" si="55"/>
        <v>12.01</v>
      </c>
      <c r="AL99" s="5">
        <f t="shared" si="56"/>
        <v>11.37</v>
      </c>
      <c r="AM99" s="5">
        <f t="shared" si="57"/>
        <v>27.739999999999995</v>
      </c>
    </row>
    <row r="100" spans="1:39" ht="12.75">
      <c r="A100">
        <v>1990</v>
      </c>
      <c r="B100" s="5">
        <v>0.71</v>
      </c>
      <c r="C100" s="5">
        <v>0.7</v>
      </c>
      <c r="D100" s="5">
        <v>2.32</v>
      </c>
      <c r="E100" s="5">
        <v>2.84</v>
      </c>
      <c r="F100" s="5">
        <v>3.99</v>
      </c>
      <c r="G100" s="5">
        <v>5.81</v>
      </c>
      <c r="H100" s="5">
        <v>3.58</v>
      </c>
      <c r="I100" s="5">
        <v>5.38</v>
      </c>
      <c r="J100" s="5">
        <v>5.43</v>
      </c>
      <c r="K100" s="5">
        <v>3.59</v>
      </c>
      <c r="L100" s="5">
        <v>1.04</v>
      </c>
      <c r="M100" s="5">
        <v>1.08</v>
      </c>
      <c r="O100" s="5">
        <f t="shared" si="44"/>
        <v>36.46999999999999</v>
      </c>
      <c r="P100" s="5"/>
      <c r="Q100" s="5">
        <f t="shared" si="45"/>
        <v>5.81</v>
      </c>
      <c r="R100" s="5">
        <f t="shared" si="46"/>
        <v>0.7</v>
      </c>
      <c r="S100" s="13">
        <f t="shared" si="47"/>
        <v>12</v>
      </c>
      <c r="T100"/>
      <c r="U100" s="14">
        <f t="shared" si="48"/>
        <v>9.15</v>
      </c>
      <c r="V100" s="5">
        <f t="shared" si="58"/>
        <v>8.117999999999999</v>
      </c>
      <c r="W100" s="14">
        <f t="shared" si="49"/>
        <v>14.77</v>
      </c>
      <c r="X100" s="5">
        <f t="shared" si="59"/>
        <v>11.094</v>
      </c>
      <c r="Y100" s="14">
        <f t="shared" si="50"/>
        <v>10.059999999999999</v>
      </c>
      <c r="Z100" s="5">
        <f t="shared" si="60"/>
        <v>9.612</v>
      </c>
      <c r="AA100" s="14">
        <f t="shared" si="51"/>
        <v>2.52</v>
      </c>
      <c r="AB100" s="5">
        <f t="shared" si="61"/>
        <v>2.662</v>
      </c>
      <c r="AC100" s="5">
        <f t="shared" si="62"/>
        <v>31.424</v>
      </c>
      <c r="AD100" s="14">
        <f t="shared" si="52"/>
        <v>27.029999999999998</v>
      </c>
      <c r="AE100" s="5">
        <f t="shared" si="63"/>
        <v>21.163999999999998</v>
      </c>
      <c r="AF100" s="14">
        <f t="shared" si="53"/>
        <v>10.2</v>
      </c>
      <c r="AG100" s="5">
        <f t="shared" si="64"/>
        <v>10.056000000000001</v>
      </c>
      <c r="AH100" s="5">
        <f t="shared" si="54"/>
        <v>36.76</v>
      </c>
      <c r="AI100" s="5">
        <f t="shared" si="65"/>
        <v>33.086</v>
      </c>
      <c r="AK100" s="5">
        <f t="shared" si="55"/>
        <v>16.369999999999997</v>
      </c>
      <c r="AL100" s="5">
        <f t="shared" si="56"/>
        <v>20.1</v>
      </c>
      <c r="AM100" s="5">
        <f t="shared" si="57"/>
        <v>38.29</v>
      </c>
    </row>
    <row r="101" spans="1:39" ht="12.75">
      <c r="A101">
        <v>1991</v>
      </c>
      <c r="B101" s="5">
        <v>0.57</v>
      </c>
      <c r="C101" s="5">
        <v>0.87</v>
      </c>
      <c r="D101" s="5">
        <v>3.05</v>
      </c>
      <c r="E101" s="5">
        <v>3.61</v>
      </c>
      <c r="F101" s="5">
        <v>5.27</v>
      </c>
      <c r="G101" s="5">
        <v>4.82</v>
      </c>
      <c r="H101" s="5">
        <v>5.73</v>
      </c>
      <c r="I101" s="5">
        <v>2.26</v>
      </c>
      <c r="J101" s="5">
        <v>4.87</v>
      </c>
      <c r="K101" s="5">
        <v>2.76</v>
      </c>
      <c r="L101" s="5">
        <v>6.29</v>
      </c>
      <c r="M101" s="5">
        <v>1.14</v>
      </c>
      <c r="O101" s="5">
        <f aca="true" t="shared" si="66" ref="O101:O112">IF(S101&gt;11,SUM(B101:M101),"")</f>
        <v>41.24</v>
      </c>
      <c r="P101" s="5"/>
      <c r="Q101" s="5">
        <f aca="true" t="shared" si="67" ref="Q101:Q112">MAX(B101:M101)</f>
        <v>6.29</v>
      </c>
      <c r="R101" s="5">
        <f aca="true" t="shared" si="68" ref="R101:R112">MIN(B101:M101)</f>
        <v>0.57</v>
      </c>
      <c r="S101" s="13">
        <f aca="true" t="shared" si="69" ref="S101:S112">COUNT(B101:M101)</f>
        <v>12</v>
      </c>
      <c r="T101"/>
      <c r="U101" s="14">
        <f aca="true" t="shared" si="70" ref="U101:U112">IF(COUNT(D101:F101)&gt;2,SUM(D101:F101),"")</f>
        <v>11.93</v>
      </c>
      <c r="V101" s="5">
        <f t="shared" si="58"/>
        <v>8.925999999999998</v>
      </c>
      <c r="W101" s="14">
        <f aca="true" t="shared" si="71" ref="W101:W112">IF(COUNT(G101:I101)&gt;2,SUM(G101:I101),"")</f>
        <v>12.81</v>
      </c>
      <c r="X101" s="5">
        <f t="shared" si="59"/>
        <v>11.867999999999999</v>
      </c>
      <c r="Y101" s="14">
        <f aca="true" t="shared" si="72" ref="Y101:Y112">IF(COUNT(J101:L101)&gt;2,SUM(J101:L101),"")</f>
        <v>13.92</v>
      </c>
      <c r="Z101" s="5">
        <f t="shared" si="60"/>
        <v>9.398</v>
      </c>
      <c r="AA101" s="14">
        <f aca="true" t="shared" si="73" ref="AA101:AA112">IF(COUNT(M101,B102:C102)&gt;2,SUM(M101,B102:C102),"")</f>
        <v>2.73</v>
      </c>
      <c r="AB101" s="5">
        <f t="shared" si="61"/>
        <v>2.588</v>
      </c>
      <c r="AC101" s="5">
        <f t="shared" si="62"/>
        <v>32.724000000000004</v>
      </c>
      <c r="AD101" s="14">
        <f aca="true" t="shared" si="74" ref="AD101:AD112">IF(COUNT(E101:J101)&gt;5,SUM(E101:J101),"")</f>
        <v>26.56</v>
      </c>
      <c r="AE101" s="5">
        <f t="shared" si="63"/>
        <v>23.029999999999994</v>
      </c>
      <c r="AF101" s="14">
        <f aca="true" t="shared" si="75" ref="AF101:AF112">IF(COUNT(K101:M101,B102:D102)&gt;5,SUM(K101:M101,B102:D102),"")</f>
        <v>13.55</v>
      </c>
      <c r="AG101" s="5">
        <f t="shared" si="64"/>
        <v>9.558</v>
      </c>
      <c r="AH101" s="5">
        <f aca="true" t="shared" si="76" ref="AH101:AH112">IF(COUNT(AF101,AD102)&gt;1,AF101+AD102,"")</f>
        <v>33.620000000000005</v>
      </c>
      <c r="AI101" s="5">
        <f t="shared" si="65"/>
        <v>33.888</v>
      </c>
      <c r="AK101" s="5">
        <f aca="true" t="shared" si="77" ref="AK101:AK112">IF(COUNT(B101:G101)&gt;5,SUM(B101:G101),"")</f>
        <v>18.189999999999998</v>
      </c>
      <c r="AL101" s="5">
        <f aca="true" t="shared" si="78" ref="AL101:AL112">IF(COUNT(H101:M101)&gt;5,SUM(H101:M101),"")</f>
        <v>23.05</v>
      </c>
      <c r="AM101" s="5">
        <f aca="true" t="shared" si="79" ref="AM101:AM112">IF(COUNT(AL101,AK102)=2,AL101+AK102,"")</f>
        <v>34.43</v>
      </c>
    </row>
    <row r="102" spans="1:39" ht="12.75">
      <c r="A102">
        <v>1992</v>
      </c>
      <c r="B102" s="5">
        <v>0.74</v>
      </c>
      <c r="C102" s="5">
        <v>0.85</v>
      </c>
      <c r="D102" s="5">
        <v>1.77</v>
      </c>
      <c r="E102" s="5">
        <v>2.7</v>
      </c>
      <c r="F102" s="5">
        <v>2.79</v>
      </c>
      <c r="G102" s="5">
        <v>2.53</v>
      </c>
      <c r="H102" s="5">
        <v>3.79</v>
      </c>
      <c r="I102" s="5">
        <v>2.98</v>
      </c>
      <c r="J102" s="5">
        <v>5.28</v>
      </c>
      <c r="K102" s="5">
        <v>2</v>
      </c>
      <c r="L102" s="5">
        <v>3.04</v>
      </c>
      <c r="M102" s="5">
        <v>1.64</v>
      </c>
      <c r="O102" s="5">
        <f t="shared" si="66"/>
        <v>30.110000000000003</v>
      </c>
      <c r="P102" s="5"/>
      <c r="Q102" s="5">
        <f t="shared" si="67"/>
        <v>5.28</v>
      </c>
      <c r="R102" s="5">
        <f t="shared" si="68"/>
        <v>0.74</v>
      </c>
      <c r="S102" s="13">
        <f t="shared" si="69"/>
        <v>12</v>
      </c>
      <c r="T102"/>
      <c r="U102" s="14">
        <f t="shared" si="70"/>
        <v>7.260000000000001</v>
      </c>
      <c r="V102" s="5">
        <f aca="true" t="shared" si="80" ref="V102:V112">IF(COUNT(U100:U104)&gt;4,AVERAGE(U100:U104),"")</f>
        <v>8.648</v>
      </c>
      <c r="W102" s="14">
        <f t="shared" si="71"/>
        <v>9.3</v>
      </c>
      <c r="X102" s="5">
        <f aca="true" t="shared" si="81" ref="X102:X112">IF(COUNT(W100:W104)&gt;4,AVERAGE(W100:W104),"")</f>
        <v>12.235999999999999</v>
      </c>
      <c r="Y102" s="14">
        <f t="shared" si="72"/>
        <v>10.32</v>
      </c>
      <c r="Z102" s="5">
        <f aca="true" t="shared" si="82" ref="Z102:Z112">IF(COUNT(Y100:Y104)&gt;4,AVERAGE(Y100:Y104),"")</f>
        <v>10.594</v>
      </c>
      <c r="AA102" s="14">
        <f t="shared" si="73"/>
        <v>3.25</v>
      </c>
      <c r="AB102" s="5">
        <f aca="true" t="shared" si="83" ref="AB102:AB112">IF(COUNT(AA100:AA104)&gt;4,AVERAGE(AA100:AA104),"")</f>
        <v>2.452</v>
      </c>
      <c r="AC102" s="5">
        <f aca="true" t="shared" si="84" ref="AC102:AC112">IF(COUNT(O100:O104)&gt;4,AVERAGE(O100:O104),"")</f>
        <v>33.996</v>
      </c>
      <c r="AD102" s="14">
        <f t="shared" si="74"/>
        <v>20.07</v>
      </c>
      <c r="AE102" s="5">
        <f aca="true" t="shared" si="85" ref="AE102:AE112">IF(COUNT(AD100:AD104)&gt;4,AVERAGE(AD100:AD104),"")</f>
        <v>24.329999999999995</v>
      </c>
      <c r="AF102" s="14">
        <f t="shared" si="75"/>
        <v>8.899999999999999</v>
      </c>
      <c r="AG102" s="5">
        <f aca="true" t="shared" si="86" ref="AG102:AG112">IF(COUNT(AF100:AF104)&gt;4,AVERAGE(AF100:AF104),"")</f>
        <v>9.472</v>
      </c>
      <c r="AH102" s="5">
        <f t="shared" si="76"/>
        <v>34.349999999999994</v>
      </c>
      <c r="AI102" s="5">
        <f t="shared" si="65"/>
        <v>32.888</v>
      </c>
      <c r="AK102" s="5">
        <f t="shared" si="77"/>
        <v>11.38</v>
      </c>
      <c r="AL102" s="5">
        <f t="shared" si="78"/>
        <v>18.73</v>
      </c>
      <c r="AM102" s="5">
        <f t="shared" si="79"/>
        <v>36.16</v>
      </c>
    </row>
    <row r="103" spans="1:39" ht="12.75">
      <c r="A103">
        <v>1993</v>
      </c>
      <c r="B103" s="5">
        <v>1.45</v>
      </c>
      <c r="C103" s="5">
        <v>0.16</v>
      </c>
      <c r="D103" s="5">
        <v>0.61</v>
      </c>
      <c r="E103" s="5">
        <v>3.16</v>
      </c>
      <c r="F103" s="5">
        <v>5.13</v>
      </c>
      <c r="G103" s="5">
        <v>6.92</v>
      </c>
      <c r="H103" s="5">
        <v>3.05</v>
      </c>
      <c r="I103" s="5">
        <v>3.51</v>
      </c>
      <c r="J103" s="5">
        <v>3.68</v>
      </c>
      <c r="K103" s="5">
        <v>2.14</v>
      </c>
      <c r="L103" s="5">
        <v>1.93</v>
      </c>
      <c r="M103" s="5">
        <v>0.68</v>
      </c>
      <c r="O103" s="5">
        <f t="shared" si="66"/>
        <v>32.42</v>
      </c>
      <c r="P103" s="5"/>
      <c r="Q103" s="5">
        <f t="shared" si="67"/>
        <v>6.92</v>
      </c>
      <c r="R103" s="5">
        <f t="shared" si="68"/>
        <v>0.16</v>
      </c>
      <c r="S103" s="13">
        <f t="shared" si="69"/>
        <v>12</v>
      </c>
      <c r="T103"/>
      <c r="U103" s="14">
        <f t="shared" si="70"/>
        <v>8.9</v>
      </c>
      <c r="V103" s="5">
        <f t="shared" si="80"/>
        <v>8.302000000000001</v>
      </c>
      <c r="W103" s="14">
        <f t="shared" si="71"/>
        <v>13.479999999999999</v>
      </c>
      <c r="X103" s="5">
        <f t="shared" si="81"/>
        <v>12.096</v>
      </c>
      <c r="Y103" s="14">
        <f t="shared" si="72"/>
        <v>7.75</v>
      </c>
      <c r="Z103" s="5">
        <f t="shared" si="82"/>
        <v>10.565999999999999</v>
      </c>
      <c r="AA103" s="14">
        <f t="shared" si="73"/>
        <v>2.34</v>
      </c>
      <c r="AB103" s="5">
        <f t="shared" si="83"/>
        <v>2.94</v>
      </c>
      <c r="AC103" s="5">
        <f t="shared" si="84"/>
        <v>33.440000000000005</v>
      </c>
      <c r="AD103" s="14">
        <f t="shared" si="74"/>
        <v>25.449999999999996</v>
      </c>
      <c r="AE103" s="5">
        <f t="shared" si="85"/>
        <v>23.415999999999997</v>
      </c>
      <c r="AF103" s="14">
        <f t="shared" si="75"/>
        <v>7.24</v>
      </c>
      <c r="AG103" s="5">
        <f t="shared" si="86"/>
        <v>10.294</v>
      </c>
      <c r="AH103" s="5">
        <f t="shared" si="76"/>
        <v>29.78</v>
      </c>
      <c r="AI103" s="5">
        <f aca="true" t="shared" si="87" ref="AI103:AI112">IF(COUNT(AH101:AH105)&gt;4,AVERAGE(AH101:AH105),"")</f>
        <v>32.672000000000004</v>
      </c>
      <c r="AK103" s="5">
        <f t="shared" si="77"/>
        <v>17.43</v>
      </c>
      <c r="AL103" s="5">
        <f t="shared" si="78"/>
        <v>14.99</v>
      </c>
      <c r="AM103" s="5">
        <f t="shared" si="79"/>
        <v>25.9</v>
      </c>
    </row>
    <row r="104" spans="1:39" ht="12.75">
      <c r="A104">
        <v>1994</v>
      </c>
      <c r="B104" s="5">
        <v>1.05</v>
      </c>
      <c r="C104" s="5">
        <v>0.61</v>
      </c>
      <c r="D104" s="5">
        <v>0.83</v>
      </c>
      <c r="E104" s="5">
        <v>3.34</v>
      </c>
      <c r="F104" s="5">
        <v>1.83</v>
      </c>
      <c r="G104" s="5">
        <v>3.25</v>
      </c>
      <c r="H104" s="5">
        <v>4.33</v>
      </c>
      <c r="I104" s="5">
        <v>3.24</v>
      </c>
      <c r="J104" s="5">
        <v>6.55</v>
      </c>
      <c r="K104" s="5">
        <v>2.32</v>
      </c>
      <c r="L104" s="5">
        <v>2.05</v>
      </c>
      <c r="M104" s="5">
        <v>0.34</v>
      </c>
      <c r="O104" s="5">
        <f t="shared" si="66"/>
        <v>29.740000000000002</v>
      </c>
      <c r="P104" s="5"/>
      <c r="Q104" s="5">
        <f t="shared" si="67"/>
        <v>6.55</v>
      </c>
      <c r="R104" s="5">
        <f t="shared" si="68"/>
        <v>0.34</v>
      </c>
      <c r="S104" s="13">
        <f t="shared" si="69"/>
        <v>12</v>
      </c>
      <c r="T104"/>
      <c r="U104" s="14">
        <f t="shared" si="70"/>
        <v>6</v>
      </c>
      <c r="V104" s="5">
        <f t="shared" si="80"/>
        <v>7.212000000000001</v>
      </c>
      <c r="W104" s="14">
        <f t="shared" si="71"/>
        <v>10.82</v>
      </c>
      <c r="X104" s="5">
        <f t="shared" si="81"/>
        <v>12.336000000000002</v>
      </c>
      <c r="Y104" s="14">
        <f t="shared" si="72"/>
        <v>10.919999999999998</v>
      </c>
      <c r="Z104" s="5">
        <f t="shared" si="82"/>
        <v>9.785999999999998</v>
      </c>
      <c r="AA104" s="14">
        <f t="shared" si="73"/>
        <v>1.4200000000000002</v>
      </c>
      <c r="AB104" s="5">
        <f t="shared" si="83"/>
        <v>3.442</v>
      </c>
      <c r="AC104" s="5">
        <f t="shared" si="84"/>
        <v>32.504000000000005</v>
      </c>
      <c r="AD104" s="14">
        <f t="shared" si="74"/>
        <v>22.54</v>
      </c>
      <c r="AE104" s="5">
        <f t="shared" si="85"/>
        <v>22.378000000000004</v>
      </c>
      <c r="AF104" s="14">
        <f t="shared" si="75"/>
        <v>7.469999999999999</v>
      </c>
      <c r="AG104" s="5">
        <f t="shared" si="86"/>
        <v>10.458000000000002</v>
      </c>
      <c r="AH104" s="5">
        <f t="shared" si="76"/>
        <v>29.93</v>
      </c>
      <c r="AI104" s="5">
        <f t="shared" si="87"/>
        <v>32.836</v>
      </c>
      <c r="AK104" s="5">
        <f t="shared" si="77"/>
        <v>10.91</v>
      </c>
      <c r="AL104" s="5">
        <f t="shared" si="78"/>
        <v>18.830000000000002</v>
      </c>
      <c r="AM104" s="5">
        <f t="shared" si="79"/>
        <v>29.310000000000002</v>
      </c>
    </row>
    <row r="105" spans="1:39" ht="12.75">
      <c r="A105">
        <v>1995</v>
      </c>
      <c r="B105" s="5">
        <v>0.53</v>
      </c>
      <c r="C105" s="5">
        <v>0.55</v>
      </c>
      <c r="D105" s="5">
        <v>1.68</v>
      </c>
      <c r="E105" s="5">
        <v>2.15</v>
      </c>
      <c r="F105" s="5">
        <v>3.59</v>
      </c>
      <c r="G105" s="5">
        <v>1.98</v>
      </c>
      <c r="H105" s="5">
        <v>3.79</v>
      </c>
      <c r="I105" s="5">
        <v>8.3</v>
      </c>
      <c r="J105" s="5">
        <v>2.65</v>
      </c>
      <c r="K105" s="5">
        <v>5.55</v>
      </c>
      <c r="L105" s="5">
        <v>1.72</v>
      </c>
      <c r="M105" s="5">
        <v>1.2</v>
      </c>
      <c r="O105" s="5">
        <f t="shared" si="66"/>
        <v>33.690000000000005</v>
      </c>
      <c r="P105" s="5"/>
      <c r="Q105" s="5">
        <f t="shared" si="67"/>
        <v>8.3</v>
      </c>
      <c r="R105" s="5">
        <f t="shared" si="68"/>
        <v>0.53</v>
      </c>
      <c r="S105" s="13">
        <f t="shared" si="69"/>
        <v>12</v>
      </c>
      <c r="T105"/>
      <c r="U105" s="14">
        <f t="shared" si="70"/>
        <v>7.42</v>
      </c>
      <c r="V105" s="5">
        <f t="shared" si="80"/>
        <v>6.9319999999999995</v>
      </c>
      <c r="W105" s="14">
        <f t="shared" si="71"/>
        <v>14.07</v>
      </c>
      <c r="X105" s="5">
        <f t="shared" si="81"/>
        <v>13.047999999999998</v>
      </c>
      <c r="Y105" s="14">
        <f t="shared" si="72"/>
        <v>9.92</v>
      </c>
      <c r="Z105" s="5">
        <f t="shared" si="82"/>
        <v>9.196</v>
      </c>
      <c r="AA105" s="14">
        <f t="shared" si="73"/>
        <v>4.96</v>
      </c>
      <c r="AB105" s="5">
        <f t="shared" si="83"/>
        <v>3.502</v>
      </c>
      <c r="AC105" s="5">
        <f t="shared" si="84"/>
        <v>32.410000000000004</v>
      </c>
      <c r="AD105" s="14">
        <f t="shared" si="74"/>
        <v>22.46</v>
      </c>
      <c r="AE105" s="5">
        <f t="shared" si="85"/>
        <v>22.377999999999997</v>
      </c>
      <c r="AF105" s="14">
        <f t="shared" si="75"/>
        <v>14.309999999999999</v>
      </c>
      <c r="AG105" s="5">
        <f t="shared" si="86"/>
        <v>10.754</v>
      </c>
      <c r="AH105" s="5">
        <f t="shared" si="76"/>
        <v>35.68</v>
      </c>
      <c r="AI105" s="5">
        <f t="shared" si="87"/>
        <v>31.395999999999997</v>
      </c>
      <c r="AK105" s="5">
        <f t="shared" si="77"/>
        <v>10.48</v>
      </c>
      <c r="AL105" s="5">
        <f t="shared" si="78"/>
        <v>23.209999999999997</v>
      </c>
      <c r="AM105" s="5">
        <f t="shared" si="79"/>
        <v>39.28</v>
      </c>
    </row>
    <row r="106" spans="1:39" ht="12.75">
      <c r="A106">
        <v>1996</v>
      </c>
      <c r="B106" s="5">
        <v>2.91</v>
      </c>
      <c r="C106" s="5">
        <v>0.85</v>
      </c>
      <c r="D106" s="5">
        <v>2.08</v>
      </c>
      <c r="E106" s="5">
        <v>2.56</v>
      </c>
      <c r="F106" s="5">
        <v>1.84</v>
      </c>
      <c r="G106" s="5">
        <v>5.83</v>
      </c>
      <c r="H106" s="5">
        <v>5.36</v>
      </c>
      <c r="I106" s="5">
        <v>2.82</v>
      </c>
      <c r="J106" s="5">
        <v>2.96</v>
      </c>
      <c r="K106" s="5">
        <v>4.16</v>
      </c>
      <c r="L106" s="5">
        <v>2.9</v>
      </c>
      <c r="M106" s="5">
        <v>2.29</v>
      </c>
      <c r="O106" s="5">
        <f t="shared" si="66"/>
        <v>36.56</v>
      </c>
      <c r="P106" s="5"/>
      <c r="Q106" s="5">
        <f t="shared" si="67"/>
        <v>5.83</v>
      </c>
      <c r="R106" s="5">
        <f t="shared" si="68"/>
        <v>0.85</v>
      </c>
      <c r="S106" s="13">
        <f t="shared" si="69"/>
        <v>12</v>
      </c>
      <c r="T106"/>
      <c r="U106" s="14">
        <f t="shared" si="70"/>
        <v>6.48</v>
      </c>
      <c r="V106" s="5">
        <f t="shared" si="80"/>
        <v>6.619999999999999</v>
      </c>
      <c r="W106" s="14">
        <f t="shared" si="71"/>
        <v>14.010000000000002</v>
      </c>
      <c r="X106" s="5">
        <f t="shared" si="81"/>
        <v>12.34</v>
      </c>
      <c r="Y106" s="14">
        <f t="shared" si="72"/>
        <v>10.02</v>
      </c>
      <c r="Z106" s="5">
        <f t="shared" si="82"/>
        <v>8.892</v>
      </c>
      <c r="AA106" s="14">
        <f t="shared" si="73"/>
        <v>5.24</v>
      </c>
      <c r="AB106" s="5">
        <f t="shared" si="83"/>
        <v>3.91</v>
      </c>
      <c r="AC106" s="5">
        <f t="shared" si="84"/>
        <v>31.392000000000003</v>
      </c>
      <c r="AD106" s="14">
        <f t="shared" si="74"/>
        <v>21.37</v>
      </c>
      <c r="AE106" s="5">
        <f t="shared" si="85"/>
        <v>20.642</v>
      </c>
      <c r="AF106" s="14">
        <f t="shared" si="75"/>
        <v>14.370000000000001</v>
      </c>
      <c r="AG106" s="5">
        <f t="shared" si="86"/>
        <v>11.022</v>
      </c>
      <c r="AH106" s="5">
        <f t="shared" si="76"/>
        <v>34.44</v>
      </c>
      <c r="AI106" s="5">
        <f t="shared" si="87"/>
        <v>32.294</v>
      </c>
      <c r="AK106" s="5">
        <f t="shared" si="77"/>
        <v>16.07</v>
      </c>
      <c r="AL106" s="5">
        <f t="shared" si="78"/>
        <v>20.49</v>
      </c>
      <c r="AM106" s="5">
        <f t="shared" si="79"/>
        <v>33.15</v>
      </c>
    </row>
    <row r="107" spans="1:39" ht="12.75">
      <c r="A107">
        <v>1997</v>
      </c>
      <c r="B107" s="5">
        <v>2.63</v>
      </c>
      <c r="C107" s="5">
        <v>0.32</v>
      </c>
      <c r="D107" s="5">
        <v>2.07</v>
      </c>
      <c r="E107" s="5">
        <v>0.71</v>
      </c>
      <c r="F107" s="5">
        <v>3.08</v>
      </c>
      <c r="G107" s="5">
        <v>3.85</v>
      </c>
      <c r="H107" s="5">
        <v>4.8</v>
      </c>
      <c r="I107" s="5">
        <v>4.21</v>
      </c>
      <c r="J107" s="5">
        <v>3.42</v>
      </c>
      <c r="K107" s="5">
        <v>3.1</v>
      </c>
      <c r="L107" s="5">
        <v>0.85</v>
      </c>
      <c r="M107" s="5">
        <v>0.6</v>
      </c>
      <c r="O107" s="5">
        <f t="shared" si="66"/>
        <v>29.64</v>
      </c>
      <c r="P107" s="5"/>
      <c r="Q107" s="5">
        <f t="shared" si="67"/>
        <v>4.8</v>
      </c>
      <c r="R107" s="5">
        <f t="shared" si="68"/>
        <v>0.32</v>
      </c>
      <c r="S107" s="13">
        <f t="shared" si="69"/>
        <v>12</v>
      </c>
      <c r="T107"/>
      <c r="U107" s="14">
        <f t="shared" si="70"/>
        <v>5.859999999999999</v>
      </c>
      <c r="V107" s="5">
        <f t="shared" si="80"/>
        <v>7.164</v>
      </c>
      <c r="W107" s="14">
        <f t="shared" si="71"/>
        <v>12.86</v>
      </c>
      <c r="X107" s="5">
        <f t="shared" si="81"/>
        <v>13.225999999999999</v>
      </c>
      <c r="Y107" s="14">
        <f t="shared" si="72"/>
        <v>7.369999999999999</v>
      </c>
      <c r="Z107" s="5">
        <f t="shared" si="82"/>
        <v>7.691999999999998</v>
      </c>
      <c r="AA107" s="14">
        <f t="shared" si="73"/>
        <v>3.55</v>
      </c>
      <c r="AB107" s="5">
        <f t="shared" si="83"/>
        <v>4.308</v>
      </c>
      <c r="AC107" s="5">
        <f t="shared" si="84"/>
        <v>32.046</v>
      </c>
      <c r="AD107" s="14">
        <f t="shared" si="74"/>
        <v>20.07</v>
      </c>
      <c r="AE107" s="5">
        <f t="shared" si="85"/>
        <v>21.272</v>
      </c>
      <c r="AF107" s="14">
        <f t="shared" si="75"/>
        <v>10.379999999999999</v>
      </c>
      <c r="AG107" s="5">
        <f t="shared" si="86"/>
        <v>11.104000000000001</v>
      </c>
      <c r="AH107" s="5">
        <f t="shared" si="76"/>
        <v>27.15</v>
      </c>
      <c r="AI107" s="5">
        <f t="shared" si="87"/>
        <v>32.592</v>
      </c>
      <c r="AK107" s="5">
        <f t="shared" si="77"/>
        <v>12.659999999999998</v>
      </c>
      <c r="AL107" s="5">
        <f t="shared" si="78"/>
        <v>16.98</v>
      </c>
      <c r="AM107" s="5">
        <f t="shared" si="79"/>
        <v>33.03</v>
      </c>
    </row>
    <row r="108" spans="1:39" ht="12.75">
      <c r="A108">
        <v>1998</v>
      </c>
      <c r="B108" s="5">
        <v>1.71</v>
      </c>
      <c r="C108" s="5">
        <v>1.24</v>
      </c>
      <c r="D108" s="5">
        <v>2.88</v>
      </c>
      <c r="E108" s="5">
        <v>1.48</v>
      </c>
      <c r="F108" s="5">
        <v>2.98</v>
      </c>
      <c r="G108" s="5">
        <v>5.76</v>
      </c>
      <c r="H108" s="5">
        <v>1.23</v>
      </c>
      <c r="I108" s="5">
        <v>2.95</v>
      </c>
      <c r="J108" s="5">
        <v>2.37</v>
      </c>
      <c r="K108" s="5">
        <v>2.21</v>
      </c>
      <c r="L108" s="5">
        <v>1.65</v>
      </c>
      <c r="M108" s="5">
        <v>0.87</v>
      </c>
      <c r="O108" s="5">
        <f t="shared" si="66"/>
        <v>27.330000000000002</v>
      </c>
      <c r="P108" s="5"/>
      <c r="Q108" s="5">
        <f t="shared" si="67"/>
        <v>5.76</v>
      </c>
      <c r="R108" s="5">
        <f t="shared" si="68"/>
        <v>0.87</v>
      </c>
      <c r="S108" s="13">
        <f t="shared" si="69"/>
        <v>12</v>
      </c>
      <c r="T108"/>
      <c r="U108" s="14">
        <f t="shared" si="70"/>
        <v>7.34</v>
      </c>
      <c r="V108" s="5">
        <f t="shared" si="80"/>
        <v>6.975999999999999</v>
      </c>
      <c r="W108" s="14">
        <f t="shared" si="71"/>
        <v>9.940000000000001</v>
      </c>
      <c r="X108" s="5">
        <f t="shared" si="81"/>
        <v>13.388</v>
      </c>
      <c r="Y108" s="14">
        <f t="shared" si="72"/>
        <v>6.23</v>
      </c>
      <c r="Z108" s="5">
        <f t="shared" si="82"/>
        <v>7.18</v>
      </c>
      <c r="AA108" s="14">
        <f t="shared" si="73"/>
        <v>4.38</v>
      </c>
      <c r="AB108" s="5">
        <f t="shared" si="83"/>
        <v>4.074</v>
      </c>
      <c r="AC108" s="5">
        <f t="shared" si="84"/>
        <v>31.865999999999996</v>
      </c>
      <c r="AD108" s="14">
        <f t="shared" si="74"/>
        <v>16.77</v>
      </c>
      <c r="AE108" s="5">
        <f t="shared" si="85"/>
        <v>21.488</v>
      </c>
      <c r="AF108" s="14">
        <f t="shared" si="75"/>
        <v>8.579999999999998</v>
      </c>
      <c r="AG108" s="5">
        <f t="shared" si="86"/>
        <v>9.858</v>
      </c>
      <c r="AH108" s="5">
        <f t="shared" si="76"/>
        <v>34.269999999999996</v>
      </c>
      <c r="AI108" s="5">
        <f t="shared" si="87"/>
        <v>31.964</v>
      </c>
      <c r="AK108" s="5">
        <f t="shared" si="77"/>
        <v>16.05</v>
      </c>
      <c r="AL108" s="5">
        <f t="shared" si="78"/>
        <v>11.28</v>
      </c>
      <c r="AM108" s="5">
        <f t="shared" si="79"/>
        <v>26.810000000000002</v>
      </c>
    </row>
    <row r="109" spans="1:39" ht="12.75">
      <c r="A109">
        <v>1999</v>
      </c>
      <c r="B109" s="5">
        <v>2.07</v>
      </c>
      <c r="C109" s="5">
        <v>1.44</v>
      </c>
      <c r="D109" s="5">
        <v>0.34</v>
      </c>
      <c r="E109" s="5">
        <v>2.52</v>
      </c>
      <c r="F109" s="5">
        <v>5.86</v>
      </c>
      <c r="G109" s="5">
        <v>3.3</v>
      </c>
      <c r="H109" s="5">
        <v>8.56</v>
      </c>
      <c r="I109" s="5">
        <v>3.39</v>
      </c>
      <c r="J109" s="5">
        <v>2.06</v>
      </c>
      <c r="K109" s="5">
        <v>1.47</v>
      </c>
      <c r="L109" s="5">
        <v>1.39</v>
      </c>
      <c r="M109" s="5">
        <v>0.61</v>
      </c>
      <c r="O109" s="5">
        <f t="shared" si="66"/>
        <v>33.01</v>
      </c>
      <c r="P109" s="5"/>
      <c r="Q109" s="5">
        <f t="shared" si="67"/>
        <v>8.56</v>
      </c>
      <c r="R109" s="5">
        <f t="shared" si="68"/>
        <v>0.34</v>
      </c>
      <c r="S109" s="13">
        <f t="shared" si="69"/>
        <v>12</v>
      </c>
      <c r="T109"/>
      <c r="U109" s="14">
        <f t="shared" si="70"/>
        <v>8.72</v>
      </c>
      <c r="V109" s="5">
        <f t="shared" si="80"/>
        <v>7.74</v>
      </c>
      <c r="W109" s="14">
        <f t="shared" si="71"/>
        <v>15.25</v>
      </c>
      <c r="X109" s="5">
        <f t="shared" si="81"/>
        <v>12.847999999999999</v>
      </c>
      <c r="Y109" s="14">
        <f t="shared" si="72"/>
        <v>4.92</v>
      </c>
      <c r="Z109" s="5">
        <f t="shared" si="82"/>
        <v>6.962000000000001</v>
      </c>
      <c r="AA109" s="14">
        <f t="shared" si="73"/>
        <v>3.41</v>
      </c>
      <c r="AB109" s="5">
        <f t="shared" si="83"/>
        <v>3.832</v>
      </c>
      <c r="AC109" s="5">
        <f t="shared" si="84"/>
        <v>31.47</v>
      </c>
      <c r="AD109" s="14">
        <f t="shared" si="74"/>
        <v>25.69</v>
      </c>
      <c r="AE109" s="5">
        <f t="shared" si="85"/>
        <v>22.106</v>
      </c>
      <c r="AF109" s="14">
        <f t="shared" si="75"/>
        <v>7.88</v>
      </c>
      <c r="AG109" s="5">
        <f t="shared" si="86"/>
        <v>9.434</v>
      </c>
      <c r="AH109" s="5">
        <f t="shared" si="76"/>
        <v>31.419999999999998</v>
      </c>
      <c r="AI109" s="5">
        <f t="shared" si="87"/>
        <v>33.202</v>
      </c>
      <c r="AK109" s="5">
        <f t="shared" si="77"/>
        <v>15.530000000000001</v>
      </c>
      <c r="AL109" s="5">
        <f t="shared" si="78"/>
        <v>17.48</v>
      </c>
      <c r="AM109" s="5">
        <f t="shared" si="79"/>
        <v>33.400000000000006</v>
      </c>
    </row>
    <row r="110" spans="1:39" ht="12.75">
      <c r="A110">
        <v>2000</v>
      </c>
      <c r="B110" s="5">
        <v>1.48</v>
      </c>
      <c r="C110" s="5">
        <v>1.32</v>
      </c>
      <c r="D110" s="5">
        <v>1.61</v>
      </c>
      <c r="E110" s="5">
        <v>2.12</v>
      </c>
      <c r="F110" s="5">
        <v>2.75</v>
      </c>
      <c r="G110" s="5">
        <v>6.64</v>
      </c>
      <c r="H110" s="5">
        <v>4.52</v>
      </c>
      <c r="I110" s="5">
        <v>3.72</v>
      </c>
      <c r="J110" s="5">
        <v>3.79</v>
      </c>
      <c r="K110" s="5">
        <v>0.94</v>
      </c>
      <c r="L110" s="5">
        <v>2.63</v>
      </c>
      <c r="M110" s="5">
        <v>1.27</v>
      </c>
      <c r="O110" s="5">
        <f t="shared" si="66"/>
        <v>32.79</v>
      </c>
      <c r="P110" s="5"/>
      <c r="Q110" s="5">
        <f t="shared" si="67"/>
        <v>6.64</v>
      </c>
      <c r="R110" s="5">
        <f t="shared" si="68"/>
        <v>0.94</v>
      </c>
      <c r="S110" s="13">
        <f t="shared" si="69"/>
        <v>12</v>
      </c>
      <c r="T110"/>
      <c r="U110" s="14">
        <f t="shared" si="70"/>
        <v>6.48</v>
      </c>
      <c r="V110" s="5">
        <f t="shared" si="80"/>
        <v>8.708000000000002</v>
      </c>
      <c r="W110" s="14">
        <f t="shared" si="71"/>
        <v>14.88</v>
      </c>
      <c r="X110" s="5">
        <f t="shared" si="81"/>
        <v>13.203999999999999</v>
      </c>
      <c r="Y110" s="14">
        <f t="shared" si="72"/>
        <v>7.36</v>
      </c>
      <c r="Z110" s="5">
        <f t="shared" si="82"/>
        <v>7.684</v>
      </c>
      <c r="AA110" s="14">
        <f t="shared" si="73"/>
        <v>3.79</v>
      </c>
      <c r="AB110" s="5">
        <f t="shared" si="83"/>
        <v>3.4899999999999998</v>
      </c>
      <c r="AC110" s="5">
        <f t="shared" si="84"/>
        <v>33.428000000000004</v>
      </c>
      <c r="AD110" s="14">
        <f t="shared" si="74"/>
        <v>23.54</v>
      </c>
      <c r="AE110" s="5">
        <f t="shared" si="85"/>
        <v>23.768</v>
      </c>
      <c r="AF110" s="14">
        <f t="shared" si="75"/>
        <v>8.08</v>
      </c>
      <c r="AG110" s="5">
        <f t="shared" si="86"/>
        <v>9.148</v>
      </c>
      <c r="AH110" s="5">
        <f t="shared" si="76"/>
        <v>32.54</v>
      </c>
      <c r="AI110" s="5">
        <f t="shared" si="87"/>
        <v>33.402</v>
      </c>
      <c r="AK110" s="5">
        <f t="shared" si="77"/>
        <v>15.920000000000002</v>
      </c>
      <c r="AL110" s="5">
        <f t="shared" si="78"/>
        <v>16.87</v>
      </c>
      <c r="AM110" s="5">
        <f t="shared" si="79"/>
        <v>33.91</v>
      </c>
    </row>
    <row r="111" spans="1:39" ht="12.75">
      <c r="A111">
        <v>2001</v>
      </c>
      <c r="B111" s="5">
        <v>1.11</v>
      </c>
      <c r="C111" s="5">
        <v>1.41</v>
      </c>
      <c r="D111" s="5">
        <v>0.72</v>
      </c>
      <c r="E111" s="5">
        <v>5.21</v>
      </c>
      <c r="F111" s="5">
        <v>4.37</v>
      </c>
      <c r="G111" s="5">
        <v>4.22</v>
      </c>
      <c r="H111" s="5">
        <v>3.21</v>
      </c>
      <c r="I111" s="5">
        <v>3.88</v>
      </c>
      <c r="J111" s="5">
        <v>3.57</v>
      </c>
      <c r="K111" s="5">
        <v>2.78</v>
      </c>
      <c r="L111" s="5">
        <v>2.58</v>
      </c>
      <c r="M111" s="5">
        <v>1.52</v>
      </c>
      <c r="O111" s="5">
        <f t="shared" si="66"/>
        <v>34.580000000000005</v>
      </c>
      <c r="P111" s="5"/>
      <c r="Q111" s="5">
        <f t="shared" si="67"/>
        <v>5.21</v>
      </c>
      <c r="R111" s="5">
        <f t="shared" si="68"/>
        <v>0.72</v>
      </c>
      <c r="S111" s="13">
        <f t="shared" si="69"/>
        <v>12</v>
      </c>
      <c r="T111"/>
      <c r="U111" s="14">
        <f t="shared" si="70"/>
        <v>10.3</v>
      </c>
      <c r="V111" s="5">
        <f t="shared" si="80"/>
        <v>9.314</v>
      </c>
      <c r="W111" s="14">
        <f t="shared" si="71"/>
        <v>11.309999999999999</v>
      </c>
      <c r="X111" s="5">
        <f t="shared" si="81"/>
        <v>12.825999999999999</v>
      </c>
      <c r="Y111" s="14">
        <f t="shared" si="72"/>
        <v>8.93</v>
      </c>
      <c r="Z111" s="5">
        <f t="shared" si="82"/>
        <v>7.711999999999999</v>
      </c>
      <c r="AA111" s="14">
        <f t="shared" si="73"/>
        <v>4.03</v>
      </c>
      <c r="AB111" s="5">
        <f t="shared" si="83"/>
        <v>3.4539999999999997</v>
      </c>
      <c r="AC111" s="5">
        <f t="shared" si="84"/>
        <v>33.412</v>
      </c>
      <c r="AD111" s="14">
        <f t="shared" si="74"/>
        <v>24.46</v>
      </c>
      <c r="AE111" s="5">
        <f t="shared" si="85"/>
        <v>24.253999999999998</v>
      </c>
      <c r="AF111" s="14">
        <f t="shared" si="75"/>
        <v>12.249999999999998</v>
      </c>
      <c r="AG111" s="5">
        <f t="shared" si="86"/>
        <v>9.59</v>
      </c>
      <c r="AH111" s="5">
        <f t="shared" si="76"/>
        <v>40.629999999999995</v>
      </c>
      <c r="AI111" s="5">
        <f t="shared" si="87"/>
        <v>32.629999999999995</v>
      </c>
      <c r="AK111" s="5">
        <f t="shared" si="77"/>
        <v>17.04</v>
      </c>
      <c r="AL111" s="5">
        <f t="shared" si="78"/>
        <v>17.54</v>
      </c>
      <c r="AM111" s="5">
        <f t="shared" si="79"/>
        <v>36.06</v>
      </c>
    </row>
    <row r="112" spans="1:39" ht="12.75">
      <c r="A112">
        <v>2002</v>
      </c>
      <c r="B112" s="5">
        <v>0.45</v>
      </c>
      <c r="C112" s="5">
        <v>2.06</v>
      </c>
      <c r="D112" s="5">
        <v>2.86</v>
      </c>
      <c r="E112" s="5">
        <v>4.73</v>
      </c>
      <c r="F112" s="5">
        <v>3.11</v>
      </c>
      <c r="G112" s="5">
        <v>5.31</v>
      </c>
      <c r="H112" s="5">
        <v>4.54</v>
      </c>
      <c r="I112" s="5">
        <v>4.79</v>
      </c>
      <c r="J112" s="5">
        <v>5.9</v>
      </c>
      <c r="K112" s="5">
        <v>4.72</v>
      </c>
      <c r="L112" s="5">
        <v>0.36</v>
      </c>
      <c r="M112" s="5">
        <v>0.6</v>
      </c>
      <c r="O112" s="5">
        <f t="shared" si="66"/>
        <v>39.43</v>
      </c>
      <c r="P112" s="5"/>
      <c r="Q112" s="5">
        <f t="shared" si="67"/>
        <v>5.9</v>
      </c>
      <c r="R112" s="5">
        <f t="shared" si="68"/>
        <v>0.36</v>
      </c>
      <c r="S112" s="13">
        <f t="shared" si="69"/>
        <v>12</v>
      </c>
      <c r="T112"/>
      <c r="U112" s="14">
        <f t="shared" si="70"/>
        <v>10.7</v>
      </c>
      <c r="V112" s="5">
        <f t="shared" si="80"/>
        <v>9.77</v>
      </c>
      <c r="W112" s="14">
        <f t="shared" si="71"/>
        <v>14.64</v>
      </c>
      <c r="X112" s="5">
        <f t="shared" si="81"/>
        <v>11.508</v>
      </c>
      <c r="Y112" s="14">
        <f t="shared" si="72"/>
        <v>10.98</v>
      </c>
      <c r="Z112" s="5">
        <f t="shared" si="82"/>
        <v>8.48</v>
      </c>
      <c r="AA112" s="14">
        <f t="shared" si="73"/>
        <v>1.8399999999999999</v>
      </c>
      <c r="AB112" s="5">
        <f t="shared" si="83"/>
        <v>3.5879999999999996</v>
      </c>
      <c r="AC112" s="5">
        <f t="shared" si="84"/>
        <v>33.432</v>
      </c>
      <c r="AD112" s="14">
        <f t="shared" si="74"/>
        <v>28.379999999999995</v>
      </c>
      <c r="AE112" s="5">
        <f t="shared" si="85"/>
        <v>23.04</v>
      </c>
      <c r="AF112" s="14">
        <f t="shared" si="75"/>
        <v>8.95</v>
      </c>
      <c r="AG112" s="5">
        <f t="shared" si="86"/>
        <v>10.215999999999998</v>
      </c>
      <c r="AH112" s="5">
        <f t="shared" si="76"/>
        <v>28.15</v>
      </c>
      <c r="AI112" s="5">
        <f t="shared" si="87"/>
        <v>31.964</v>
      </c>
      <c r="AK112" s="5">
        <f t="shared" si="77"/>
        <v>18.52</v>
      </c>
      <c r="AL112" s="5">
        <f t="shared" si="78"/>
        <v>20.91</v>
      </c>
      <c r="AM112" s="5">
        <f t="shared" si="79"/>
        <v>35.629999999999995</v>
      </c>
    </row>
    <row r="113" spans="1:39" ht="12.75">
      <c r="A113">
        <v>2003</v>
      </c>
      <c r="B113" s="5">
        <v>0.37</v>
      </c>
      <c r="C113" s="5">
        <v>0.87</v>
      </c>
      <c r="D113" s="5">
        <v>2.03</v>
      </c>
      <c r="E113" s="5">
        <v>3.66</v>
      </c>
      <c r="F113" s="5">
        <v>4.68</v>
      </c>
      <c r="G113" s="5">
        <v>3.11</v>
      </c>
      <c r="H113" s="5">
        <v>2.73</v>
      </c>
      <c r="I113" s="5">
        <v>2.21</v>
      </c>
      <c r="J113" s="5">
        <v>2.81</v>
      </c>
      <c r="K113" s="5">
        <v>1.46</v>
      </c>
      <c r="L113" s="5">
        <v>2.1</v>
      </c>
      <c r="M113" s="5">
        <v>1.22</v>
      </c>
      <c r="O113" s="5">
        <f>IF(S113&gt;11,SUM(B113:M113),"")</f>
        <v>27.25</v>
      </c>
      <c r="P113" s="5"/>
      <c r="Q113" s="5">
        <f>MAX(B113:M113)</f>
        <v>4.68</v>
      </c>
      <c r="R113" s="5">
        <f>MIN(B113:M113)</f>
        <v>0.37</v>
      </c>
      <c r="S113" s="13">
        <f>COUNT(B113:M113)</f>
        <v>12</v>
      </c>
      <c r="T113"/>
      <c r="U113" s="14">
        <f>IF(COUNT(D113:F113)&gt;2,SUM(D113:F113),"")</f>
        <v>10.37</v>
      </c>
      <c r="V113" s="5">
        <f>IF(COUNT(U111:U115)&gt;4,AVERAGE(U111:U115),"")</f>
        <v>9.522</v>
      </c>
      <c r="W113" s="14">
        <f>IF(COUNT(G113:I113)&gt;2,SUM(G113:I113),"")</f>
        <v>8.05</v>
      </c>
      <c r="X113" s="5">
        <f>IF(COUNT(W111:W115)&gt;4,AVERAGE(W111:W115),"")</f>
        <v>10.382</v>
      </c>
      <c r="Y113" s="14">
        <f>IF(COUNT(J113:L113)&gt;2,SUM(J113:L113),"")</f>
        <v>6.369999999999999</v>
      </c>
      <c r="Z113" s="5">
        <f>IF(COUNT(Y111:Y115)&gt;4,AVERAGE(Y111:Y115),"")</f>
        <v>9.172</v>
      </c>
      <c r="AA113" s="14">
        <f>IF(COUNT(M113,B114:C114)&gt;2,SUM(M113,B114:C114),"")</f>
        <v>4.2</v>
      </c>
      <c r="AB113" s="5">
        <f>IF(COUNT(AA111:AA115)&gt;4,AVERAGE(AA111:AA115),"")</f>
        <v>3.446</v>
      </c>
      <c r="AC113" s="5">
        <f>IF(COUNT(O111:O115)&gt;4,AVERAGE(O111:O115),"")</f>
        <v>32.624</v>
      </c>
      <c r="AD113" s="14">
        <f>IF(COUNT(E113:J113)&gt;5,SUM(E113:J113),"")</f>
        <v>19.2</v>
      </c>
      <c r="AE113" s="5">
        <f>IF(COUNT(AD111:AD115)&gt;4,AVERAGE(AD111:AD115),"")</f>
        <v>21.747999999999998</v>
      </c>
      <c r="AF113" s="14">
        <f>IF(COUNT(K113:M113,B114:D114)&gt;5,SUM(K113:M113,B114:D114),"")</f>
        <v>10.79</v>
      </c>
      <c r="AG113" s="5">
        <f>IF(COUNT(AF111:AF115)&gt;4,AVERAGE(AF111:AF115),"")</f>
        <v>11.069999999999999</v>
      </c>
      <c r="AH113" s="5">
        <f>IF(COUNT(AF113,AD114)&gt;1,AF113+AD114,"")</f>
        <v>30.409999999999997</v>
      </c>
      <c r="AI113" s="5">
        <f>IF(COUNT(AH111:AH115)&gt;4,AVERAGE(AH111:AH115),"")</f>
        <v>31.612000000000002</v>
      </c>
      <c r="AK113" s="5">
        <f>IF(COUNT(B113:G113)&gt;5,SUM(B113:G113),"")</f>
        <v>14.719999999999999</v>
      </c>
      <c r="AL113" s="5">
        <f>IF(COUNT(H113:M113)&gt;5,SUM(H113:M113),"")</f>
        <v>12.530000000000001</v>
      </c>
      <c r="AM113" s="5">
        <f>IF(COUNT(AL113,AK114)=2,AL113+AK114,"")</f>
        <v>30.03</v>
      </c>
    </row>
    <row r="114" spans="1:39" ht="12.75">
      <c r="A114">
        <v>2004</v>
      </c>
      <c r="B114" s="5">
        <v>0.98</v>
      </c>
      <c r="C114" s="5">
        <v>2</v>
      </c>
      <c r="D114" s="5">
        <v>3.03</v>
      </c>
      <c r="E114" s="5">
        <v>2.61</v>
      </c>
      <c r="F114" s="5">
        <v>5.36</v>
      </c>
      <c r="G114" s="5">
        <v>3.52</v>
      </c>
      <c r="H114" s="5">
        <v>2.26</v>
      </c>
      <c r="I114" s="5">
        <v>2.88</v>
      </c>
      <c r="J114" s="5">
        <v>2.99</v>
      </c>
      <c r="K114" s="5">
        <v>4.34</v>
      </c>
      <c r="L114" s="5">
        <v>1.43</v>
      </c>
      <c r="M114" s="5">
        <v>1.71</v>
      </c>
      <c r="O114" s="5">
        <f>IF(S114&gt;11,SUM(B114:M114),"")</f>
        <v>33.10999999999999</v>
      </c>
      <c r="P114" s="5"/>
      <c r="Q114" s="5">
        <f>MAX(B114:M114)</f>
        <v>5.36</v>
      </c>
      <c r="R114" s="5">
        <f>MIN(B114:M114)</f>
        <v>0.98</v>
      </c>
      <c r="S114" s="13">
        <f>COUNT(B114:M114)</f>
        <v>12</v>
      </c>
      <c r="T114"/>
      <c r="U114" s="14">
        <f>IF(COUNT(D114:F114)&gt;2,SUM(D114:F114),"")</f>
        <v>11</v>
      </c>
      <c r="V114" s="5">
        <f>IF(COUNT(U112:U116)&gt;4,AVERAGE(U112:U116),"")</f>
        <v>8.926</v>
      </c>
      <c r="W114" s="14">
        <f>IF(COUNT(G114:I114)&gt;2,SUM(G114:I114),"")</f>
        <v>8.66</v>
      </c>
      <c r="X114" s="5">
        <f>IF(COUNT(W112:W116)&gt;4,AVERAGE(W112:W116),"")</f>
        <v>10.309999999999999</v>
      </c>
      <c r="Y114" s="14">
        <f>IF(COUNT(J114:L114)&gt;2,SUM(J114:L114),"")</f>
        <v>8.76</v>
      </c>
      <c r="Z114" s="5">
        <f>IF(COUNT(Y112:Y116)&gt;4,AVERAGE(Y112:Y116),"")</f>
        <v>8.548</v>
      </c>
      <c r="AA114" s="14">
        <f>IF(COUNT(M114,B115:C115)&gt;2,SUM(M114,B115:C115),"")</f>
        <v>4.08</v>
      </c>
      <c r="AB114" s="5">
        <f>IF(COUNT(AA112:AA116)&gt;4,AVERAGE(AA112:AA116),"")</f>
        <v>3.3620000000000005</v>
      </c>
      <c r="AC114" s="5">
        <f>IF(COUNT(O112:O116)&gt;4,AVERAGE(O112:O116),"")</f>
        <v>31.321999999999996</v>
      </c>
      <c r="AD114" s="14">
        <f>IF(COUNT(E114:J114)&gt;5,SUM(E114:J114),"")</f>
        <v>19.619999999999997</v>
      </c>
      <c r="AE114" s="5">
        <f>IF(COUNT(AD112:AD116)&gt;4,AVERAGE(AD112:AD116),"")</f>
        <v>20.541999999999994</v>
      </c>
      <c r="AF114" s="14">
        <f>IF(COUNT(K114:M114,B115:D115)&gt;5,SUM(K114:M114,B115:D115),"")</f>
        <v>11.01</v>
      </c>
      <c r="AG114" s="5">
        <f>IF(COUNT(AF112:AF116)&gt;4,AVERAGE(AF112:AF116),"")</f>
        <v>10.424000000000001</v>
      </c>
      <c r="AH114" s="5">
        <f>IF(COUNT(AF114,AD115)&gt;1,AF114+AD115,"")</f>
        <v>28.089999999999996</v>
      </c>
      <c r="AI114" s="5">
        <f>IF(COUNT(AH112:AH116)&gt;4,AVERAGE(AH112:AH116),"")</f>
        <v>28.897999999999996</v>
      </c>
      <c r="AK114" s="5">
        <f>IF(COUNT(B114:G114)&gt;5,SUM(B114:G114),"")</f>
        <v>17.5</v>
      </c>
      <c r="AL114" s="5">
        <f>IF(COUNT(H114:M114)&gt;5,SUM(H114:M114),"")</f>
        <v>15.61</v>
      </c>
      <c r="AM114" s="5">
        <f>IF(COUNT(AL114,AK115)=2,AL114+AK115,"")</f>
        <v>27.43</v>
      </c>
    </row>
    <row r="115" spans="1:39" ht="12.75">
      <c r="A115">
        <v>2005</v>
      </c>
      <c r="B115" s="5">
        <v>1.23</v>
      </c>
      <c r="C115" s="5">
        <v>1.14</v>
      </c>
      <c r="D115" s="5">
        <v>1.16</v>
      </c>
      <c r="E115" s="5">
        <v>1.76</v>
      </c>
      <c r="F115" s="5">
        <v>2.32</v>
      </c>
      <c r="G115" s="5">
        <v>4.21</v>
      </c>
      <c r="H115" s="5">
        <v>2.91</v>
      </c>
      <c r="I115" s="5">
        <v>2.13</v>
      </c>
      <c r="J115" s="5">
        <v>3.75</v>
      </c>
      <c r="K115" s="5">
        <v>4.41</v>
      </c>
      <c r="L115" s="5">
        <v>2.66</v>
      </c>
      <c r="M115" s="5">
        <v>1.07</v>
      </c>
      <c r="O115" s="5">
        <f>IF(S115&gt;11,SUM(B115:M115),"")</f>
        <v>28.75</v>
      </c>
      <c r="P115" s="5"/>
      <c r="Q115" s="5">
        <f>MAX(B115:M115)</f>
        <v>4.41</v>
      </c>
      <c r="R115" s="5">
        <f>MIN(B115:M115)</f>
        <v>1.07</v>
      </c>
      <c r="S115" s="13">
        <f>COUNT(B115:M115)</f>
        <v>12</v>
      </c>
      <c r="T115"/>
      <c r="U115" s="14">
        <f>IF(COUNT(D115:F115)&gt;2,SUM(D115:F115),"")</f>
        <v>5.24</v>
      </c>
      <c r="V115" s="5">
        <f>IF(COUNT(U113:U117)&gt;4,AVERAGE(U113:U117),"")</f>
        <v>8.203999999999999</v>
      </c>
      <c r="W115" s="14">
        <f>IF(COUNT(G115:I115)&gt;2,SUM(G115:I115),"")</f>
        <v>9.25</v>
      </c>
      <c r="X115" s="5">
        <f>IF(COUNT(W113:W117)&gt;4,AVERAGE(W113:W117),"")</f>
        <v>9.233999999999998</v>
      </c>
      <c r="Y115" s="14">
        <f>IF(COUNT(J115:L115)&gt;2,SUM(J115:L115),"")</f>
        <v>10.82</v>
      </c>
      <c r="Z115" s="5">
        <f>IF(COUNT(Y113:Y117)&gt;4,AVERAGE(Y113:Y117),"")</f>
        <v>8.291999999999998</v>
      </c>
      <c r="AA115" s="14">
        <f>IF(COUNT(M115,B116:C116)&gt;2,SUM(M115,B116:C116),"")</f>
        <v>3.08</v>
      </c>
      <c r="AB115" s="5">
        <f>IF(COUNT(AA113:AA117)&gt;4,AVERAGE(AA113:AA117),"")</f>
        <v>3.842</v>
      </c>
      <c r="AC115" s="5">
        <f>IF(COUNT(O113:O117)&gt;4,AVERAGE(O113:O117),"")</f>
        <v>29.429999999999996</v>
      </c>
      <c r="AD115" s="14">
        <f>IF(COUNT(E115:J115)&gt;5,SUM(E115:J115),"")</f>
        <v>17.08</v>
      </c>
      <c r="AE115" s="5">
        <f>IF(COUNT(AD113:AD117)&gt;4,AVERAGE(AD113:AD117),"")</f>
        <v>18.473999999999997</v>
      </c>
      <c r="AF115" s="14">
        <f>IF(COUNT(K115:M115,B116:D116)&gt;5,SUM(K115:M115,B116:D116),"")</f>
        <v>12.350000000000001</v>
      </c>
      <c r="AG115" s="5">
        <f>IF(COUNT(AF113:AF117)&gt;4,AVERAGE(AF113:AF117),"")</f>
        <v>10.856</v>
      </c>
      <c r="AH115" s="5">
        <f>IF(COUNT(AF115,AD116)&gt;1,AF115+AD116,"")</f>
        <v>30.78</v>
      </c>
      <c r="AI115" s="5">
        <f>IF(COUNT(AH113:AH117)&gt;4,AVERAGE(AH113:AH117),"")</f>
        <v>29.192</v>
      </c>
      <c r="AK115" s="5">
        <f>IF(COUNT(B115:G115)&gt;5,SUM(B115:G115),"")</f>
        <v>11.82</v>
      </c>
      <c r="AL115" s="5">
        <f>IF(COUNT(H115:M115)&gt;5,SUM(H115:M115),"")</f>
        <v>16.93</v>
      </c>
      <c r="AM115" s="5">
        <f>IF(COUNT(AL115,AK116)=2,AL115+AK116,"")</f>
        <v>27.89</v>
      </c>
    </row>
    <row r="116" spans="1:39" ht="12.75">
      <c r="A116">
        <v>2006</v>
      </c>
      <c r="B116" s="5">
        <v>1.2</v>
      </c>
      <c r="C116" s="5">
        <v>0.81</v>
      </c>
      <c r="D116" s="5">
        <v>2.2</v>
      </c>
      <c r="E116" s="5">
        <v>1.14</v>
      </c>
      <c r="F116" s="5">
        <v>3.98</v>
      </c>
      <c r="G116" s="5">
        <v>1.63</v>
      </c>
      <c r="H116" s="5">
        <v>4.32</v>
      </c>
      <c r="I116" s="5">
        <v>5</v>
      </c>
      <c r="J116" s="5">
        <v>2.36</v>
      </c>
      <c r="K116" s="5">
        <v>1.96</v>
      </c>
      <c r="L116" s="5">
        <v>1.49</v>
      </c>
      <c r="M116" s="5">
        <v>1.98</v>
      </c>
      <c r="O116" s="5">
        <f aca="true" t="shared" si="88" ref="O116:O126">IF(S116&gt;11,SUM(B116:M116),"")</f>
        <v>28.07</v>
      </c>
      <c r="P116" s="5"/>
      <c r="Q116" s="5">
        <f aca="true" t="shared" si="89" ref="Q116:Q126">MAX(B116:M116)</f>
        <v>5</v>
      </c>
      <c r="R116" s="5">
        <f aca="true" t="shared" si="90" ref="R116:R126">MIN(B116:M116)</f>
        <v>0.81</v>
      </c>
      <c r="S116" s="13">
        <f aca="true" t="shared" si="91" ref="S116:S126">COUNT(B116:M116)</f>
        <v>12</v>
      </c>
      <c r="T116"/>
      <c r="U116" s="14">
        <f aca="true" t="shared" si="92" ref="U116:U126">IF(COUNT(D116:F116)&gt;2,SUM(D116:F116),"")</f>
        <v>7.32</v>
      </c>
      <c r="V116" s="5">
        <f aca="true" t="shared" si="93" ref="V116:V122">IF(COUNT(U114:U118)&gt;4,AVERAGE(U114:U118),"")</f>
        <v>7.804</v>
      </c>
      <c r="W116" s="14">
        <f aca="true" t="shared" si="94" ref="W116:W126">IF(COUNT(G116:I116)&gt;2,SUM(G116:I116),"")</f>
        <v>10.95</v>
      </c>
      <c r="X116" s="5">
        <f aca="true" t="shared" si="95" ref="X116:X122">IF(COUNT(W114:W118)&gt;4,AVERAGE(W114:W118),"")</f>
        <v>9.284</v>
      </c>
      <c r="Y116" s="14">
        <f aca="true" t="shared" si="96" ref="Y116:Y126">IF(COUNT(J116:L116)&gt;2,SUM(J116:L116),"")</f>
        <v>5.8100000000000005</v>
      </c>
      <c r="Z116" s="5">
        <f aca="true" t="shared" si="97" ref="Z116:Z122">IF(COUNT(Y114:Y118)&gt;4,AVERAGE(Y114:Y118),"")</f>
        <v>8.244000000000002</v>
      </c>
      <c r="AA116" s="14">
        <f aca="true" t="shared" si="98" ref="AA116:AA126">IF(COUNT(M116,B117:C117)&gt;2,SUM(M116,B117:C117),"")</f>
        <v>3.61</v>
      </c>
      <c r="AB116" s="5">
        <f aca="true" t="shared" si="99" ref="AB116:AB122">IF(COUNT(AA114:AA118)&gt;4,AVERAGE(AA114:AA118),"")</f>
        <v>3.7019999999999995</v>
      </c>
      <c r="AC116" s="5">
        <f aca="true" t="shared" si="100" ref="AC116:AC122">IF(COUNT(O114:O118)&gt;4,AVERAGE(O114:O118),"")</f>
        <v>29.324</v>
      </c>
      <c r="AD116" s="14">
        <f aca="true" t="shared" si="101" ref="AD116:AD126">IF(COUNT(E116:J116)&gt;5,SUM(E116:J116),"")</f>
        <v>18.43</v>
      </c>
      <c r="AE116" s="5">
        <f aca="true" t="shared" si="102" ref="AE116:AE122">IF(COUNT(AD114:AD118)&gt;4,AVERAGE(AD114:AD118),"")</f>
        <v>18.336</v>
      </c>
      <c r="AF116" s="14">
        <f aca="true" t="shared" si="103" ref="AF116:AF126">IF(COUNT(K116:M116,B117:D117)&gt;5,SUM(K116:M116,B117:D117),"")</f>
        <v>9.02</v>
      </c>
      <c r="AG116" s="5">
        <f aca="true" t="shared" si="104" ref="AG116:AG122">IF(COUNT(AF114:AF118)&gt;4,AVERAGE(AF114:AF118),"")</f>
        <v>10.355999999999998</v>
      </c>
      <c r="AH116" s="5">
        <f aca="true" t="shared" si="105" ref="AH116:AH126">IF(COUNT(AF116,AD117)&gt;1,AF116+AD117,"")</f>
        <v>27.06</v>
      </c>
      <c r="AI116" s="5">
        <f aca="true" t="shared" si="106" ref="AI116:AI122">IF(COUNT(AH114:AH118)&gt;4,AVERAGE(AH114:AH118),"")</f>
        <v>27.915999999999997</v>
      </c>
      <c r="AK116" s="5">
        <f aca="true" t="shared" si="107" ref="AK116:AK126">IF(COUNT(B116:G116)&gt;5,SUM(B116:G116),"")</f>
        <v>10.96</v>
      </c>
      <c r="AL116" s="5">
        <f aca="true" t="shared" si="108" ref="AL116:AL126">IF(COUNT(H116:M116)&gt;5,SUM(H116:M116),"")</f>
        <v>17.11</v>
      </c>
      <c r="AM116" s="5">
        <f aca="true" t="shared" si="109" ref="AM116:AM126">IF(COUNT(AL116,AK117)=2,AL116+AK117,"")</f>
        <v>28.95</v>
      </c>
    </row>
    <row r="117" spans="1:39" ht="12.75">
      <c r="A117">
        <v>2007</v>
      </c>
      <c r="B117" s="5">
        <v>0.94</v>
      </c>
      <c r="C117" s="5">
        <v>0.69</v>
      </c>
      <c r="D117" s="5">
        <v>1.96</v>
      </c>
      <c r="E117" s="5">
        <v>1.92</v>
      </c>
      <c r="F117" s="5">
        <v>3.21</v>
      </c>
      <c r="G117" s="5">
        <v>3.12</v>
      </c>
      <c r="H117" s="5">
        <v>2.73</v>
      </c>
      <c r="I117" s="5">
        <v>3.41</v>
      </c>
      <c r="J117" s="5">
        <v>3.65</v>
      </c>
      <c r="K117" s="5">
        <v>5.56</v>
      </c>
      <c r="L117" s="5">
        <v>0.49</v>
      </c>
      <c r="M117" s="5">
        <v>2.29</v>
      </c>
      <c r="O117" s="5">
        <f t="shared" si="88"/>
        <v>29.969999999999995</v>
      </c>
      <c r="P117" s="5"/>
      <c r="Q117" s="5">
        <f t="shared" si="89"/>
        <v>5.56</v>
      </c>
      <c r="R117" s="5">
        <f t="shared" si="90"/>
        <v>0.49</v>
      </c>
      <c r="S117" s="13">
        <f t="shared" si="91"/>
        <v>12</v>
      </c>
      <c r="T117"/>
      <c r="U117" s="14">
        <f t="shared" si="92"/>
        <v>7.09</v>
      </c>
      <c r="V117" s="5">
        <f t="shared" si="93"/>
        <v>7.008</v>
      </c>
      <c r="W117" s="14">
        <f t="shared" si="94"/>
        <v>9.26</v>
      </c>
      <c r="X117" s="5">
        <f t="shared" si="95"/>
        <v>9.396</v>
      </c>
      <c r="Y117" s="14">
        <f t="shared" si="96"/>
        <v>9.7</v>
      </c>
      <c r="Z117" s="5">
        <f t="shared" si="97"/>
        <v>7.82</v>
      </c>
      <c r="AA117" s="14">
        <f t="shared" si="98"/>
        <v>4.24</v>
      </c>
      <c r="AB117" s="5">
        <f t="shared" si="99"/>
        <v>3.5060000000000002</v>
      </c>
      <c r="AC117" s="5">
        <f t="shared" si="100"/>
        <v>27.932</v>
      </c>
      <c r="AD117" s="14">
        <f t="shared" si="101"/>
        <v>18.04</v>
      </c>
      <c r="AE117" s="5">
        <f t="shared" si="102"/>
        <v>17.56</v>
      </c>
      <c r="AF117" s="14">
        <f t="shared" si="103"/>
        <v>11.11</v>
      </c>
      <c r="AG117" s="5">
        <f t="shared" si="104"/>
        <v>10.042</v>
      </c>
      <c r="AH117" s="5">
        <f t="shared" si="105"/>
        <v>29.62</v>
      </c>
      <c r="AI117" s="5">
        <f t="shared" si="106"/>
        <v>30.564</v>
      </c>
      <c r="AK117" s="5">
        <f t="shared" si="107"/>
        <v>11.84</v>
      </c>
      <c r="AL117" s="5">
        <f t="shared" si="108"/>
        <v>18.130000000000003</v>
      </c>
      <c r="AM117" s="5">
        <f t="shared" si="109"/>
        <v>31.930000000000003</v>
      </c>
    </row>
    <row r="118" spans="1:39" ht="12.75">
      <c r="A118">
        <v>2008</v>
      </c>
      <c r="B118" s="5">
        <v>0.94</v>
      </c>
      <c r="C118" s="5">
        <v>1.01</v>
      </c>
      <c r="D118" s="5">
        <v>0.82</v>
      </c>
      <c r="E118" s="5">
        <v>4.2</v>
      </c>
      <c r="F118" s="5">
        <v>3.35</v>
      </c>
      <c r="G118" s="5">
        <v>3.48</v>
      </c>
      <c r="H118" s="5">
        <v>3.27</v>
      </c>
      <c r="I118" s="5">
        <v>1.55</v>
      </c>
      <c r="J118" s="5">
        <v>2.66</v>
      </c>
      <c r="K118" s="5">
        <v>2.13</v>
      </c>
      <c r="L118" s="5">
        <v>1.34</v>
      </c>
      <c r="M118" s="5">
        <v>1.97</v>
      </c>
      <c r="O118" s="5">
        <f t="shared" si="88"/>
        <v>26.72</v>
      </c>
      <c r="P118" s="5"/>
      <c r="Q118" s="5">
        <f t="shared" si="89"/>
        <v>4.2</v>
      </c>
      <c r="R118" s="5">
        <f t="shared" si="90"/>
        <v>0.82</v>
      </c>
      <c r="S118" s="13">
        <f t="shared" si="91"/>
        <v>12</v>
      </c>
      <c r="T118"/>
      <c r="U118" s="14">
        <f t="shared" si="92"/>
        <v>8.370000000000001</v>
      </c>
      <c r="V118" s="5">
        <f t="shared" si="93"/>
        <v>6.812</v>
      </c>
      <c r="W118" s="14">
        <f t="shared" si="94"/>
        <v>8.3</v>
      </c>
      <c r="X118" s="5">
        <f t="shared" si="95"/>
        <v>11.454</v>
      </c>
      <c r="Y118" s="14">
        <f t="shared" si="96"/>
        <v>6.13</v>
      </c>
      <c r="Z118" s="5">
        <f t="shared" si="97"/>
        <v>8.228</v>
      </c>
      <c r="AA118" s="14">
        <f t="shared" si="98"/>
        <v>3.5</v>
      </c>
      <c r="AB118" s="5">
        <f t="shared" si="99"/>
        <v>3.582</v>
      </c>
      <c r="AC118" s="5">
        <f t="shared" si="100"/>
        <v>30.124000000000002</v>
      </c>
      <c r="AD118" s="14">
        <f t="shared" si="101"/>
        <v>18.51</v>
      </c>
      <c r="AE118" s="5">
        <f t="shared" si="102"/>
        <v>20.522</v>
      </c>
      <c r="AF118" s="14">
        <f t="shared" si="103"/>
        <v>8.29</v>
      </c>
      <c r="AG118" s="5">
        <f t="shared" si="104"/>
        <v>9.536</v>
      </c>
      <c r="AH118" s="5">
        <f t="shared" si="105"/>
        <v>24.03</v>
      </c>
      <c r="AI118" s="5">
        <f t="shared" si="106"/>
        <v>30.768</v>
      </c>
      <c r="AK118" s="5">
        <f t="shared" si="107"/>
        <v>13.8</v>
      </c>
      <c r="AL118" s="5">
        <f t="shared" si="108"/>
        <v>12.92</v>
      </c>
      <c r="AM118" s="5">
        <f t="shared" si="109"/>
        <v>24.03</v>
      </c>
    </row>
    <row r="119" spans="1:39" ht="12.75">
      <c r="A119">
        <v>2009</v>
      </c>
      <c r="B119" s="5">
        <v>0.69</v>
      </c>
      <c r="C119" s="5">
        <v>0.84</v>
      </c>
      <c r="D119" s="5">
        <v>1.32</v>
      </c>
      <c r="E119" s="5">
        <v>3.01</v>
      </c>
      <c r="F119" s="5">
        <v>2.69</v>
      </c>
      <c r="G119" s="5">
        <v>2.56</v>
      </c>
      <c r="H119" s="5">
        <v>1.81</v>
      </c>
      <c r="I119" s="5">
        <v>4.85</v>
      </c>
      <c r="J119" s="5">
        <v>0.82</v>
      </c>
      <c r="K119" s="5">
        <v>5.32</v>
      </c>
      <c r="L119" s="5">
        <v>0.5</v>
      </c>
      <c r="M119" s="5">
        <v>1.74</v>
      </c>
      <c r="O119" s="5">
        <f t="shared" si="88"/>
        <v>26.15</v>
      </c>
      <c r="P119" s="5"/>
      <c r="Q119" s="5">
        <f t="shared" si="89"/>
        <v>5.32</v>
      </c>
      <c r="R119" s="5">
        <f t="shared" si="90"/>
        <v>0.5</v>
      </c>
      <c r="S119" s="13">
        <f t="shared" si="91"/>
        <v>12</v>
      </c>
      <c r="T119"/>
      <c r="U119" s="14">
        <f t="shared" si="92"/>
        <v>7.02</v>
      </c>
      <c r="V119" s="5">
        <f t="shared" si="93"/>
        <v>7.036</v>
      </c>
      <c r="W119" s="14">
        <f t="shared" si="94"/>
        <v>9.219999999999999</v>
      </c>
      <c r="X119" s="5">
        <f t="shared" si="95"/>
        <v>11.794</v>
      </c>
      <c r="Y119" s="14">
        <f t="shared" si="96"/>
        <v>6.640000000000001</v>
      </c>
      <c r="Z119" s="5">
        <f t="shared" si="97"/>
        <v>8.282</v>
      </c>
      <c r="AA119" s="14">
        <f t="shared" si="98"/>
        <v>3.1</v>
      </c>
      <c r="AB119" s="5">
        <f t="shared" si="99"/>
        <v>3.694</v>
      </c>
      <c r="AC119" s="5">
        <f t="shared" si="100"/>
        <v>30.595999999999997</v>
      </c>
      <c r="AD119" s="14">
        <f t="shared" si="101"/>
        <v>15.74</v>
      </c>
      <c r="AE119" s="5">
        <f t="shared" si="102"/>
        <v>21.232</v>
      </c>
      <c r="AF119" s="14">
        <f t="shared" si="103"/>
        <v>9.44</v>
      </c>
      <c r="AG119" s="5">
        <f t="shared" si="104"/>
        <v>9.472</v>
      </c>
      <c r="AH119" s="5">
        <f t="shared" si="105"/>
        <v>41.33</v>
      </c>
      <c r="AI119" s="5">
        <f t="shared" si="106"/>
        <v>30.916000000000004</v>
      </c>
      <c r="AK119" s="5">
        <f t="shared" si="107"/>
        <v>11.11</v>
      </c>
      <c r="AL119" s="5">
        <f t="shared" si="108"/>
        <v>15.040000000000001</v>
      </c>
      <c r="AM119" s="5">
        <f t="shared" si="109"/>
        <v>28.03</v>
      </c>
    </row>
    <row r="120" spans="1:39" ht="12.75">
      <c r="A120">
        <v>2010</v>
      </c>
      <c r="B120" s="5">
        <v>0.92</v>
      </c>
      <c r="C120" s="5">
        <v>0.44</v>
      </c>
      <c r="D120" s="5">
        <v>0.52</v>
      </c>
      <c r="E120" s="5">
        <v>1.14</v>
      </c>
      <c r="F120" s="5">
        <v>2.6</v>
      </c>
      <c r="G120" s="5">
        <v>7.37</v>
      </c>
      <c r="H120" s="5">
        <v>7.06</v>
      </c>
      <c r="I120" s="5">
        <v>5.11</v>
      </c>
      <c r="J120" s="5">
        <v>8.61</v>
      </c>
      <c r="K120" s="5">
        <v>2.45</v>
      </c>
      <c r="L120" s="5">
        <v>1.8</v>
      </c>
      <c r="M120" s="5">
        <v>1.69</v>
      </c>
      <c r="O120" s="5">
        <f t="shared" si="88"/>
        <v>39.709999999999994</v>
      </c>
      <c r="P120" s="5"/>
      <c r="Q120" s="5">
        <f t="shared" si="89"/>
        <v>8.61</v>
      </c>
      <c r="R120" s="5">
        <f t="shared" si="90"/>
        <v>0.44</v>
      </c>
      <c r="S120" s="13">
        <f t="shared" si="91"/>
        <v>12</v>
      </c>
      <c r="T120"/>
      <c r="U120" s="14">
        <f t="shared" si="92"/>
        <v>4.26</v>
      </c>
      <c r="V120" s="5">
        <f t="shared" si="93"/>
        <v>7.347999999999999</v>
      </c>
      <c r="W120" s="14">
        <f t="shared" si="94"/>
        <v>19.54</v>
      </c>
      <c r="X120" s="5">
        <f t="shared" si="95"/>
        <v>11.98</v>
      </c>
      <c r="Y120" s="14">
        <f t="shared" si="96"/>
        <v>12.86</v>
      </c>
      <c r="Z120" s="5">
        <f t="shared" si="97"/>
        <v>7.74</v>
      </c>
      <c r="AA120" s="14">
        <f t="shared" si="98"/>
        <v>3.46</v>
      </c>
      <c r="AB120" s="5">
        <f t="shared" si="99"/>
        <v>3.6739999999999995</v>
      </c>
      <c r="AC120" s="5">
        <f t="shared" si="100"/>
        <v>30.534</v>
      </c>
      <c r="AD120" s="14">
        <f t="shared" si="101"/>
        <v>31.889999999999997</v>
      </c>
      <c r="AE120" s="5">
        <f t="shared" si="102"/>
        <v>21.444</v>
      </c>
      <c r="AF120" s="14">
        <f t="shared" si="103"/>
        <v>9.82</v>
      </c>
      <c r="AG120" s="5">
        <f t="shared" si="104"/>
        <v>9.524</v>
      </c>
      <c r="AH120" s="5">
        <f t="shared" si="105"/>
        <v>31.8</v>
      </c>
      <c r="AI120" s="5">
        <f t="shared" si="106"/>
        <v>32.354</v>
      </c>
      <c r="AK120" s="5">
        <f t="shared" si="107"/>
        <v>12.99</v>
      </c>
      <c r="AL120" s="5">
        <f t="shared" si="108"/>
        <v>26.720000000000002</v>
      </c>
      <c r="AM120" s="5">
        <f t="shared" si="109"/>
        <v>41.150000000000006</v>
      </c>
    </row>
    <row r="121" spans="1:39" ht="12.75">
      <c r="A121">
        <v>2011</v>
      </c>
      <c r="B121" s="5">
        <v>1.07</v>
      </c>
      <c r="C121" s="5">
        <v>0.7</v>
      </c>
      <c r="D121" s="5">
        <v>2.11</v>
      </c>
      <c r="E121" s="5">
        <v>3.33</v>
      </c>
      <c r="F121" s="5">
        <v>3</v>
      </c>
      <c r="G121" s="5">
        <v>4.22</v>
      </c>
      <c r="H121" s="5">
        <v>4.73</v>
      </c>
      <c r="I121" s="5">
        <v>3.7</v>
      </c>
      <c r="J121" s="5">
        <v>3</v>
      </c>
      <c r="K121" s="5">
        <v>1.98</v>
      </c>
      <c r="L121" s="5">
        <v>1.1</v>
      </c>
      <c r="M121" s="5">
        <v>1.49</v>
      </c>
      <c r="O121" s="5">
        <f t="shared" si="88"/>
        <v>30.43</v>
      </c>
      <c r="P121" s="5"/>
      <c r="Q121" s="5">
        <f t="shared" si="89"/>
        <v>4.73</v>
      </c>
      <c r="R121" s="5">
        <f t="shared" si="90"/>
        <v>0.7</v>
      </c>
      <c r="S121" s="13">
        <f t="shared" si="91"/>
        <v>12</v>
      </c>
      <c r="T121"/>
      <c r="U121" s="14">
        <f t="shared" si="92"/>
        <v>8.44</v>
      </c>
      <c r="V121" s="5">
        <f t="shared" si="93"/>
        <v>8.12</v>
      </c>
      <c r="W121" s="14">
        <f t="shared" si="94"/>
        <v>12.649999999999999</v>
      </c>
      <c r="X121" s="5">
        <f t="shared" si="95"/>
        <v>12.933999999999997</v>
      </c>
      <c r="Y121" s="14">
        <f t="shared" si="96"/>
        <v>6.08</v>
      </c>
      <c r="Z121" s="5">
        <f t="shared" si="97"/>
        <v>8.292</v>
      </c>
      <c r="AA121" s="14">
        <f t="shared" si="98"/>
        <v>4.17</v>
      </c>
      <c r="AB121" s="5">
        <f t="shared" si="99"/>
        <v>3.8800000000000003</v>
      </c>
      <c r="AC121" s="5">
        <f t="shared" si="100"/>
        <v>32.98199999999999</v>
      </c>
      <c r="AD121" s="14">
        <f t="shared" si="101"/>
        <v>21.98</v>
      </c>
      <c r="AE121" s="5">
        <f t="shared" si="102"/>
        <v>22.830000000000002</v>
      </c>
      <c r="AF121" s="14">
        <f t="shared" si="103"/>
        <v>8.7</v>
      </c>
      <c r="AG121" s="5">
        <f t="shared" si="104"/>
        <v>10.344</v>
      </c>
      <c r="AH121" s="5">
        <f t="shared" si="105"/>
        <v>27.8</v>
      </c>
      <c r="AI121" s="5">
        <f t="shared" si="106"/>
        <v>35.61</v>
      </c>
      <c r="AK121" s="5">
        <f t="shared" si="107"/>
        <v>14.43</v>
      </c>
      <c r="AL121" s="5">
        <f t="shared" si="108"/>
        <v>16</v>
      </c>
      <c r="AM121" s="5">
        <f t="shared" si="109"/>
        <v>32.15</v>
      </c>
    </row>
    <row r="122" spans="1:39" ht="12.75">
      <c r="A122">
        <v>2012</v>
      </c>
      <c r="B122" s="5">
        <v>1.17</v>
      </c>
      <c r="C122" s="5">
        <v>1.51</v>
      </c>
      <c r="D122" s="5">
        <v>1.45</v>
      </c>
      <c r="E122" s="5">
        <v>2.32</v>
      </c>
      <c r="F122" s="5">
        <v>4.88</v>
      </c>
      <c r="G122" s="5">
        <v>4.82</v>
      </c>
      <c r="H122" s="5">
        <v>3.44</v>
      </c>
      <c r="I122" s="5">
        <v>1.93</v>
      </c>
      <c r="J122" s="5">
        <v>1.71</v>
      </c>
      <c r="K122" s="5">
        <v>3.96</v>
      </c>
      <c r="L122" s="5">
        <v>1.32</v>
      </c>
      <c r="M122" s="5">
        <v>1.15</v>
      </c>
      <c r="O122" s="5">
        <f t="shared" si="88"/>
        <v>29.66</v>
      </c>
      <c r="P122" s="5"/>
      <c r="Q122" s="5">
        <f t="shared" si="89"/>
        <v>4.88</v>
      </c>
      <c r="R122" s="5">
        <f t="shared" si="90"/>
        <v>1.15</v>
      </c>
      <c r="S122" s="13">
        <f t="shared" si="91"/>
        <v>12</v>
      </c>
      <c r="T122"/>
      <c r="U122" s="14">
        <f t="shared" si="92"/>
        <v>8.649999999999999</v>
      </c>
      <c r="V122" s="5">
        <f t="shared" si="93"/>
        <v>8.622</v>
      </c>
      <c r="W122" s="14">
        <f t="shared" si="94"/>
        <v>10.19</v>
      </c>
      <c r="X122" s="5">
        <f t="shared" si="95"/>
        <v>13.901999999999997</v>
      </c>
      <c r="Y122" s="14">
        <f t="shared" si="96"/>
        <v>6.99</v>
      </c>
      <c r="Z122" s="5">
        <f t="shared" si="97"/>
        <v>9.246</v>
      </c>
      <c r="AA122" s="14">
        <f t="shared" si="98"/>
        <v>4.14</v>
      </c>
      <c r="AB122" s="5">
        <f t="shared" si="99"/>
        <v>4.004</v>
      </c>
      <c r="AC122" s="5">
        <f t="shared" si="100"/>
        <v>35.641999999999996</v>
      </c>
      <c r="AD122" s="14">
        <f t="shared" si="101"/>
        <v>19.1</v>
      </c>
      <c r="AE122" s="5">
        <f t="shared" si="102"/>
        <v>25.266</v>
      </c>
      <c r="AF122" s="14">
        <f t="shared" si="103"/>
        <v>11.37</v>
      </c>
      <c r="AG122" s="5">
        <f t="shared" si="104"/>
        <v>11.148</v>
      </c>
      <c r="AH122" s="5">
        <f t="shared" si="105"/>
        <v>36.809999999999995</v>
      </c>
      <c r="AI122" s="5">
        <f t="shared" si="106"/>
      </c>
      <c r="AK122" s="5">
        <f t="shared" si="107"/>
        <v>16.15</v>
      </c>
      <c r="AL122" s="5">
        <f t="shared" si="108"/>
        <v>13.51</v>
      </c>
      <c r="AM122" s="5">
        <f t="shared" si="109"/>
        <v>34.61</v>
      </c>
    </row>
    <row r="123" spans="1:39" ht="12.75">
      <c r="A123">
        <v>2013</v>
      </c>
      <c r="B123" s="5">
        <v>1.57</v>
      </c>
      <c r="C123" s="5">
        <v>1.42</v>
      </c>
      <c r="D123" s="5">
        <v>1.95</v>
      </c>
      <c r="E123" s="5">
        <v>4.81</v>
      </c>
      <c r="F123" s="5">
        <v>5.47</v>
      </c>
      <c r="G123" s="5">
        <v>5.88</v>
      </c>
      <c r="H123" s="5">
        <v>2.88</v>
      </c>
      <c r="I123" s="5">
        <v>4.31</v>
      </c>
      <c r="J123" s="5">
        <v>2.09</v>
      </c>
      <c r="K123" s="5">
        <v>4.66</v>
      </c>
      <c r="L123" s="5">
        <v>2.14</v>
      </c>
      <c r="M123" s="5">
        <v>1.78</v>
      </c>
      <c r="O123" s="5">
        <f t="shared" si="88"/>
        <v>38.959999999999994</v>
      </c>
      <c r="P123" s="5"/>
      <c r="Q123" s="5">
        <f t="shared" si="89"/>
        <v>5.88</v>
      </c>
      <c r="R123" s="5">
        <f t="shared" si="90"/>
        <v>1.42</v>
      </c>
      <c r="S123" s="13">
        <f t="shared" si="91"/>
        <v>12</v>
      </c>
      <c r="T123"/>
      <c r="U123" s="14">
        <f t="shared" si="92"/>
        <v>12.23</v>
      </c>
      <c r="V123" s="5">
        <f>IF(COUNT(U121:U126)&gt;4,AVERAGE(U121:U126),"")</f>
        <v>9.373999999999999</v>
      </c>
      <c r="W123" s="14">
        <f t="shared" si="94"/>
        <v>13.07</v>
      </c>
      <c r="X123" s="5">
        <f>IF(COUNT(W121:W126)&gt;4,AVERAGE(W121:W126),"")</f>
        <v>12.224</v>
      </c>
      <c r="Y123" s="14">
        <f t="shared" si="96"/>
        <v>8.89</v>
      </c>
      <c r="Z123" s="5">
        <f>IF(COUNT(Y121:Y126)&gt;4,AVERAGE(Y121:Y126),"")</f>
        <v>8.618</v>
      </c>
      <c r="AA123" s="14">
        <f t="shared" si="98"/>
        <v>4.53</v>
      </c>
      <c r="AB123" s="5">
        <f>IF(COUNT(AA121:AA126)&gt;4,AVERAGE(AA121:AA126),"")</f>
        <v>4.5280000000000005</v>
      </c>
      <c r="AC123" s="5">
        <f>IF(COUNT(O121:O126)&gt;4,AVERAGE(O121:O126),"")</f>
        <v>34.486000000000004</v>
      </c>
      <c r="AD123" s="14">
        <f t="shared" si="101"/>
        <v>25.439999999999998</v>
      </c>
      <c r="AE123" s="5">
        <f>IF(COUNT(AD121:AD126)&gt;4,AVERAGE(AD121:AD126),"")</f>
        <v>23.252</v>
      </c>
      <c r="AF123" s="14">
        <f t="shared" si="103"/>
        <v>12.39</v>
      </c>
      <c r="AG123" s="5">
        <f>IF(COUNT(AF121:AF126)&gt;4,AVERAGE(AF121:AF126),"")</f>
        <v>12.402000000000001</v>
      </c>
      <c r="AH123" s="5">
        <f t="shared" si="105"/>
        <v>40.31</v>
      </c>
      <c r="AI123" s="5">
        <f>IF(COUNT(AH121:AH126)&gt;4,AVERAGE(AH121:AH126),"")</f>
      </c>
      <c r="AK123" s="5">
        <f t="shared" si="107"/>
        <v>21.099999999999998</v>
      </c>
      <c r="AL123" s="5">
        <f t="shared" si="108"/>
        <v>17.86</v>
      </c>
      <c r="AM123" s="5">
        <f t="shared" si="109"/>
        <v>35.879999999999995</v>
      </c>
    </row>
    <row r="124" spans="1:39" ht="12.75">
      <c r="A124">
        <v>2014</v>
      </c>
      <c r="B124" s="5">
        <v>1.36</v>
      </c>
      <c r="C124" s="5">
        <v>1.39</v>
      </c>
      <c r="D124" s="5">
        <v>1.06</v>
      </c>
      <c r="E124" s="5">
        <v>4.31</v>
      </c>
      <c r="F124" s="5">
        <v>4.16</v>
      </c>
      <c r="G124" s="5">
        <v>5.74</v>
      </c>
      <c r="H124" s="5">
        <v>3.07</v>
      </c>
      <c r="I124" s="5">
        <v>5.25</v>
      </c>
      <c r="J124" s="5">
        <v>5.39</v>
      </c>
      <c r="K124" s="5">
        <v>3.31</v>
      </c>
      <c r="L124" s="5">
        <v>2.71</v>
      </c>
      <c r="M124" s="5">
        <v>1.7</v>
      </c>
      <c r="O124" s="5">
        <f t="shared" si="88"/>
        <v>39.45</v>
      </c>
      <c r="P124" s="5"/>
      <c r="Q124" s="5">
        <f t="shared" si="89"/>
        <v>5.74</v>
      </c>
      <c r="R124" s="5">
        <f t="shared" si="90"/>
        <v>1.06</v>
      </c>
      <c r="S124" s="13">
        <f t="shared" si="91"/>
        <v>12</v>
      </c>
      <c r="T124"/>
      <c r="U124" s="14">
        <f t="shared" si="92"/>
        <v>9.53</v>
      </c>
      <c r="V124" s="5">
        <f>IF(COUNT(U122:U127)&gt;4,AVERAGE(U122:U127),"")</f>
      </c>
      <c r="W124" s="14">
        <f t="shared" si="94"/>
        <v>14.06</v>
      </c>
      <c r="X124" s="5">
        <f>IF(COUNT(W122:W127)&gt;4,AVERAGE(W122:W127),"")</f>
      </c>
      <c r="Y124" s="14">
        <f t="shared" si="96"/>
        <v>11.41</v>
      </c>
      <c r="Z124" s="5">
        <f>IF(COUNT(Y122:Y127)&gt;4,AVERAGE(Y122:Y127),"")</f>
      </c>
      <c r="AA124" s="14">
        <f>IF(COUNT(M124,B126:C126)&gt;2,SUM(M124,B126:C126),"")</f>
        <v>3.72</v>
      </c>
      <c r="AB124" s="5">
        <f>IF(COUNT(AA122:AA127)&gt;4,AVERAGE(AA122:AA127),"")</f>
      </c>
      <c r="AC124" s="5">
        <f>IF(COUNT(O122:O127)&gt;4,AVERAGE(O122:O127),"")</f>
      </c>
      <c r="AD124" s="14">
        <f t="shared" si="101"/>
        <v>27.919999999999998</v>
      </c>
      <c r="AE124" s="5">
        <f>IF(COUNT(AD122:AD127)&gt;4,AVERAGE(AD122:AD127),"")</f>
      </c>
      <c r="AF124" s="14">
        <f>IF(COUNT(K124:M124,B126:D126)&gt;5,SUM(K124:M124,B126:D126),"")</f>
        <v>13.46</v>
      </c>
      <c r="AG124" s="5">
        <f>IF(COUNT(AF122:AF127)&gt;4,AVERAGE(AF122:AF127),"")</f>
      </c>
      <c r="AH124" s="5">
        <f>IF(COUNT(AF124,AD126)&gt;1,AF124+AD126,"")</f>
      </c>
      <c r="AI124" s="5">
        <f>IF(COUNT(AH122:AH127)&gt;4,AVERAGE(AH122:AH127),"")</f>
      </c>
      <c r="AK124" s="5">
        <f t="shared" si="107"/>
        <v>18.02</v>
      </c>
      <c r="AL124" s="5">
        <f t="shared" si="108"/>
        <v>21.43</v>
      </c>
      <c r="AM124" s="5">
        <f>IF(COUNT(AL124,AK126)=2,AL124+AK126,"")</f>
      </c>
    </row>
    <row r="125" spans="1:39" ht="12.75">
      <c r="A125">
        <v>2015</v>
      </c>
      <c r="B125" s="5">
        <v>0.63</v>
      </c>
      <c r="C125" s="5">
        <v>0.35</v>
      </c>
      <c r="D125" s="5">
        <v>0.78</v>
      </c>
      <c r="E125" s="5">
        <v>2.62</v>
      </c>
      <c r="F125" s="5">
        <v>4.62</v>
      </c>
      <c r="G125" s="5">
        <v>4.53</v>
      </c>
      <c r="H125" s="5">
        <v>3.19</v>
      </c>
      <c r="I125" s="5">
        <v>3.43</v>
      </c>
      <c r="J125" s="5">
        <v>3.43</v>
      </c>
      <c r="K125" s="5">
        <v>3.15</v>
      </c>
      <c r="L125" s="5">
        <v>3.14</v>
      </c>
      <c r="M125" s="5">
        <v>4.06</v>
      </c>
      <c r="O125" s="5">
        <f>IF(S125&gt;11,SUM(B125:M125),"")</f>
        <v>33.93</v>
      </c>
      <c r="P125" s="5"/>
      <c r="Q125" s="5">
        <f>MAX(B125:M125)</f>
        <v>4.62</v>
      </c>
      <c r="R125" s="5">
        <f>MIN(B125:M125)</f>
        <v>0.35</v>
      </c>
      <c r="S125" s="13">
        <f>COUNT(B125:M125)</f>
        <v>12</v>
      </c>
      <c r="T125"/>
      <c r="U125" s="14">
        <f>IF(COUNT(D125:F125)&gt;2,SUM(D125:F125),"")</f>
        <v>8.02</v>
      </c>
      <c r="V125" s="5">
        <f>IF(COUNT(U122:U127)&gt;4,AVERAGE(U122:U127),"")</f>
      </c>
      <c r="W125" s="14">
        <f>IF(COUNT(G125:I125)&gt;2,SUM(G125:I125),"")</f>
        <v>11.15</v>
      </c>
      <c r="X125" s="5">
        <f>IF(COUNT(W122:W127)&gt;4,AVERAGE(W122:W127),"")</f>
      </c>
      <c r="Y125" s="14">
        <f>IF(COUNT(J125:L125)&gt;2,SUM(J125:L125),"")</f>
        <v>9.72</v>
      </c>
      <c r="Z125" s="5">
        <f>IF(COUNT(Y122:Y127)&gt;4,AVERAGE(Y122:Y127),"")</f>
      </c>
      <c r="AA125" s="14">
        <f>IF(COUNT(M125,B126:C126)&gt;2,SUM(M125,B126:C126),"")</f>
        <v>6.08</v>
      </c>
      <c r="AB125" s="5">
        <f>IF(COUNT(AA122:AA127)&gt;4,AVERAGE(AA122:AA127),"")</f>
      </c>
      <c r="AC125" s="5">
        <f>IF(COUNT(O122:O127)&gt;4,AVERAGE(O122:O127),"")</f>
      </c>
      <c r="AD125" s="14">
        <f>IF(COUNT(E125:J125)&gt;5,SUM(E125:J125),"")</f>
        <v>21.82</v>
      </c>
      <c r="AE125" s="5">
        <f>IF(COUNT(AD122:AD127)&gt;4,AVERAGE(AD122:AD127),"")</f>
      </c>
      <c r="AF125" s="14">
        <f>IF(COUNT(K125:M125,B126:D126)&gt;5,SUM(K125:M125,B126:D126),"")</f>
        <v>16.09</v>
      </c>
      <c r="AG125" s="5">
        <f>IF(COUNT(AF122:AF127)&gt;4,AVERAGE(AF122:AF127),"")</f>
      </c>
      <c r="AH125" s="5">
        <f>IF(COUNT(AF125,AD126)&gt;1,AF125+AD126,"")</f>
      </c>
      <c r="AI125" s="5">
        <f>IF(COUNT(AH122:AH127)&gt;4,AVERAGE(AH122:AH127),"")</f>
      </c>
      <c r="AK125" s="5">
        <f>IF(COUNT(B125:G125)&gt;5,SUM(B125:G125),"")</f>
        <v>13.530000000000001</v>
      </c>
      <c r="AL125" s="5">
        <f>IF(COUNT(H125:M125)&gt;5,SUM(H125:M125),"")</f>
        <v>20.4</v>
      </c>
      <c r="AM125" s="5">
        <f>IF(COUNT(AL125,AK126)=2,AL125+AK126,"")</f>
      </c>
    </row>
    <row r="126" spans="1:39" ht="12.75">
      <c r="A126">
        <v>2016</v>
      </c>
      <c r="B126" s="5">
        <v>0.96</v>
      </c>
      <c r="C126" s="5">
        <v>1.06</v>
      </c>
      <c r="D126" s="5">
        <v>3.72</v>
      </c>
      <c r="E126" s="5" t="s">
        <v>55</v>
      </c>
      <c r="F126" s="5" t="s">
        <v>55</v>
      </c>
      <c r="G126" s="5" t="s">
        <v>55</v>
      </c>
      <c r="H126" s="5" t="s">
        <v>55</v>
      </c>
      <c r="I126" s="5" t="s">
        <v>55</v>
      </c>
      <c r="J126" s="5" t="s">
        <v>55</v>
      </c>
      <c r="K126" s="5" t="s">
        <v>55</v>
      </c>
      <c r="L126" s="5" t="s">
        <v>55</v>
      </c>
      <c r="M126" s="5" t="s">
        <v>55</v>
      </c>
      <c r="O126" s="5">
        <f t="shared" si="88"/>
      </c>
      <c r="P126" s="5"/>
      <c r="Q126" s="5">
        <f t="shared" si="89"/>
        <v>3.72</v>
      </c>
      <c r="R126" s="5">
        <f t="shared" si="90"/>
        <v>0.96</v>
      </c>
      <c r="S126" s="13">
        <f t="shared" si="91"/>
        <v>3</v>
      </c>
      <c r="T126"/>
      <c r="U126" s="14">
        <f t="shared" si="92"/>
      </c>
      <c r="V126" s="5">
        <f>IF(COUNT(U123:U128)&gt;4,AVERAGE(U123:U128),"")</f>
      </c>
      <c r="W126" s="14">
        <f t="shared" si="94"/>
      </c>
      <c r="X126" s="5">
        <f>IF(COUNT(W123:W128)&gt;4,AVERAGE(W123:W128),"")</f>
      </c>
      <c r="Y126" s="14">
        <f t="shared" si="96"/>
      </c>
      <c r="Z126" s="5">
        <f>IF(COUNT(Y123:Y128)&gt;4,AVERAGE(Y123:Y128),"")</f>
      </c>
      <c r="AA126" s="14">
        <f t="shared" si="98"/>
      </c>
      <c r="AB126" s="5">
        <f>IF(COUNT(AA123:AA128)&gt;4,AVERAGE(AA123:AA128),"")</f>
      </c>
      <c r="AC126" s="5">
        <f>IF(COUNT(O123:O128)&gt;4,AVERAGE(O123:O128),"")</f>
      </c>
      <c r="AD126" s="14">
        <f t="shared" si="101"/>
      </c>
      <c r="AE126" s="5">
        <f>IF(COUNT(AD123:AD128)&gt;4,AVERAGE(AD123:AD128),"")</f>
      </c>
      <c r="AF126" s="14">
        <f t="shared" si="103"/>
      </c>
      <c r="AG126" s="5">
        <f>IF(COUNT(AF123:AF128)&gt;4,AVERAGE(AF123:AF128),"")</f>
      </c>
      <c r="AH126" s="5">
        <f t="shared" si="105"/>
      </c>
      <c r="AI126" s="5">
        <f>IF(COUNT(AH123:AH128)&gt;4,AVERAGE(AH123:AH128),"")</f>
      </c>
      <c r="AK126" s="5">
        <f t="shared" si="107"/>
      </c>
      <c r="AL126" s="5">
        <f t="shared" si="108"/>
      </c>
      <c r="AM126" s="5">
        <f t="shared" si="109"/>
      </c>
    </row>
    <row r="127" spans="2:4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S127"/>
      <c r="T127"/>
      <c r="U127"/>
      <c r="V127"/>
      <c r="W127"/>
      <c r="X127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2:35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S128"/>
      <c r="T128"/>
      <c r="U128"/>
      <c r="V128"/>
      <c r="W128"/>
      <c r="X128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2:35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S129"/>
      <c r="T129"/>
      <c r="U129"/>
      <c r="V129"/>
      <c r="W129"/>
      <c r="X129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2:35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S130"/>
      <c r="T130"/>
      <c r="U130"/>
      <c r="V130"/>
      <c r="W130"/>
      <c r="X130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2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/>
      <c r="T131"/>
      <c r="U131"/>
      <c r="V131"/>
      <c r="W131"/>
      <c r="X131"/>
    </row>
    <row r="132" spans="1:26" ht="12.75">
      <c r="A132" t="s">
        <v>42</v>
      </c>
      <c r="B132" s="17">
        <f>+A5</f>
        <v>1895</v>
      </c>
      <c r="C132" s="17">
        <f>+A126</f>
        <v>2016</v>
      </c>
      <c r="D132" s="5"/>
      <c r="E132" s="17">
        <f>+C132-B132+1</f>
        <v>122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/>
      <c r="U132"/>
      <c r="V132"/>
      <c r="W132"/>
      <c r="X132"/>
      <c r="Z132" s="5"/>
    </row>
    <row r="133" spans="1:39" ht="12.75">
      <c r="A133" s="5" t="s">
        <v>43</v>
      </c>
      <c r="B133" s="18">
        <f>AVERAGE(B5:B126)</f>
        <v>1.121147540983606</v>
      </c>
      <c r="C133" s="18">
        <f aca="true" t="shared" si="110" ref="C133:M133">AVERAGE(C5:C126)</f>
        <v>1.005655737704918</v>
      </c>
      <c r="D133" s="18">
        <f t="shared" si="110"/>
        <v>1.6617213114754104</v>
      </c>
      <c r="E133" s="18">
        <f t="shared" si="110"/>
        <v>2.499917355371901</v>
      </c>
      <c r="F133" s="18">
        <f t="shared" si="110"/>
        <v>3.59413223140496</v>
      </c>
      <c r="G133" s="18">
        <f t="shared" si="110"/>
        <v>4.32190082644628</v>
      </c>
      <c r="H133" s="18">
        <f t="shared" si="110"/>
        <v>3.9321487603305796</v>
      </c>
      <c r="I133" s="18">
        <f t="shared" si="110"/>
        <v>3.900743801652894</v>
      </c>
      <c r="J133" s="18">
        <f t="shared" si="110"/>
        <v>3.848595041322313</v>
      </c>
      <c r="K133" s="18">
        <f t="shared" si="110"/>
        <v>2.6559504132231404</v>
      </c>
      <c r="L133" s="18">
        <f t="shared" si="110"/>
        <v>1.9638016528925617</v>
      </c>
      <c r="M133" s="18">
        <f t="shared" si="110"/>
        <v>1.2938842975206613</v>
      </c>
      <c r="N133" s="5">
        <f>SUM(B133:M133)</f>
        <v>31.799598970329228</v>
      </c>
      <c r="O133" s="18">
        <f>AVERAGE(O5:O126)</f>
        <v>31.78347107438015</v>
      </c>
      <c r="P133" s="18"/>
      <c r="Q133" s="19"/>
      <c r="R133" s="5"/>
      <c r="S133" s="18"/>
      <c r="T133" s="18"/>
      <c r="U133" s="18">
        <f aca="true" t="shared" si="111" ref="U133:AI133">AVERAGE(U5:U126)</f>
        <v>7.738760330578515</v>
      </c>
      <c r="V133" s="18">
        <f t="shared" si="111"/>
        <v>7.713589743589741</v>
      </c>
      <c r="W133" s="18">
        <f t="shared" si="111"/>
        <v>12.15479338842975</v>
      </c>
      <c r="X133" s="18">
        <f t="shared" si="111"/>
        <v>12.182393162393161</v>
      </c>
      <c r="Y133" s="18">
        <f t="shared" si="111"/>
        <v>8.468347107438017</v>
      </c>
      <c r="Z133" s="18">
        <f t="shared" si="111"/>
        <v>8.468786324786326</v>
      </c>
      <c r="AA133" s="18">
        <f t="shared" si="111"/>
        <v>3.431322314049585</v>
      </c>
      <c r="AB133" s="18">
        <f t="shared" si="111"/>
        <v>3.4119658119658127</v>
      </c>
      <c r="AC133" s="18">
        <f t="shared" si="111"/>
        <v>31.772017094017084</v>
      </c>
      <c r="AD133" s="18">
        <f t="shared" si="111"/>
        <v>22.097438016528923</v>
      </c>
      <c r="AE133" s="18">
        <f t="shared" si="111"/>
        <v>22.09837606837607</v>
      </c>
      <c r="AF133" s="18">
        <f t="shared" si="111"/>
        <v>9.747768595041316</v>
      </c>
      <c r="AG133" s="18">
        <f t="shared" si="111"/>
        <v>9.689914529914528</v>
      </c>
      <c r="AH133" s="18">
        <f t="shared" si="111"/>
        <v>31.7772268907563</v>
      </c>
      <c r="AI133" s="18">
        <f t="shared" si="111"/>
        <v>31.76332173913044</v>
      </c>
      <c r="AK133" s="18">
        <f>AVERAGE(AK5:AK126)</f>
        <v>14.18834710743802</v>
      </c>
      <c r="AL133" s="18">
        <f>AVERAGE(AL5:AL126)</f>
        <v>17.59512396694215</v>
      </c>
      <c r="AM133" s="18">
        <f>AVERAGE(AM5:AM126)</f>
        <v>31.749075630252108</v>
      </c>
    </row>
    <row r="134" spans="1:39" ht="12.75">
      <c r="A134" t="s">
        <v>44</v>
      </c>
      <c r="B134" s="18">
        <f>MEDIAN(B5:B126)</f>
        <v>0.945</v>
      </c>
      <c r="C134" s="18">
        <f aca="true" t="shared" si="112" ref="C134:M134">MEDIAN(C5:C126)</f>
        <v>0.87</v>
      </c>
      <c r="D134" s="18">
        <f t="shared" si="112"/>
        <v>1.6150000000000002</v>
      </c>
      <c r="E134" s="18">
        <f t="shared" si="112"/>
        <v>2.4</v>
      </c>
      <c r="F134" s="18">
        <f t="shared" si="112"/>
        <v>3.5</v>
      </c>
      <c r="G134" s="18">
        <f t="shared" si="112"/>
        <v>4.05</v>
      </c>
      <c r="H134" s="18">
        <f t="shared" si="112"/>
        <v>3.66</v>
      </c>
      <c r="I134" s="18">
        <f t="shared" si="112"/>
        <v>3.65</v>
      </c>
      <c r="J134" s="18">
        <f t="shared" si="112"/>
        <v>3.59</v>
      </c>
      <c r="K134" s="18">
        <f t="shared" si="112"/>
        <v>2.48</v>
      </c>
      <c r="L134" s="18">
        <f t="shared" si="112"/>
        <v>1.75</v>
      </c>
      <c r="M134" s="18">
        <f t="shared" si="112"/>
        <v>1.2</v>
      </c>
      <c r="O134" s="18">
        <f>MEDIAN(O5:O126)</f>
        <v>31.990000000000002</v>
      </c>
      <c r="P134" s="18"/>
      <c r="Q134" s="19"/>
      <c r="R134" s="5"/>
      <c r="S134" s="18"/>
      <c r="T134" s="18"/>
      <c r="U134" s="18">
        <f aca="true" t="shared" si="113" ref="U134:AI134">MEDIAN(U5:U126)</f>
        <v>7.51</v>
      </c>
      <c r="V134" s="18">
        <f t="shared" si="113"/>
        <v>7.736</v>
      </c>
      <c r="W134" s="18">
        <f t="shared" si="113"/>
        <v>12.02</v>
      </c>
      <c r="X134" s="18">
        <f t="shared" si="113"/>
        <v>12.254</v>
      </c>
      <c r="Y134" s="18">
        <f t="shared" si="113"/>
        <v>8.15</v>
      </c>
      <c r="Z134" s="18">
        <f t="shared" si="113"/>
        <v>8.528</v>
      </c>
      <c r="AA134" s="18">
        <f t="shared" si="113"/>
        <v>3.41</v>
      </c>
      <c r="AB134" s="18">
        <f t="shared" si="113"/>
        <v>3.446</v>
      </c>
      <c r="AC134" s="18">
        <f t="shared" si="113"/>
        <v>31.528</v>
      </c>
      <c r="AD134" s="18">
        <f t="shared" si="113"/>
        <v>21.97</v>
      </c>
      <c r="AE134" s="18">
        <f t="shared" si="113"/>
        <v>22.286</v>
      </c>
      <c r="AF134" s="18">
        <f t="shared" si="113"/>
        <v>9.4</v>
      </c>
      <c r="AG134" s="18">
        <f t="shared" si="113"/>
        <v>9.617999999999999</v>
      </c>
      <c r="AH134" s="18">
        <f t="shared" si="113"/>
        <v>31.15</v>
      </c>
      <c r="AI134" s="18">
        <f t="shared" si="113"/>
        <v>31.605999999999995</v>
      </c>
      <c r="AK134" s="18">
        <f>MEDIAN(AK5:AK126)</f>
        <v>13.8</v>
      </c>
      <c r="AL134" s="18">
        <f>MEDIAN(AL5:AL126)</f>
        <v>17.169999999999998</v>
      </c>
      <c r="AM134" s="18">
        <f>MEDIAN(AM5:AM126)</f>
        <v>31.52</v>
      </c>
    </row>
    <row r="135" spans="1:39" ht="12.75">
      <c r="A135" t="s">
        <v>45</v>
      </c>
      <c r="B135" s="18">
        <f>MODE(B5:B126)</f>
        <v>0.63</v>
      </c>
      <c r="C135" s="18">
        <f aca="true" t="shared" si="114" ref="C135:M135">MODE(C5:C126)</f>
        <v>0.54</v>
      </c>
      <c r="D135" s="18">
        <f t="shared" si="114"/>
        <v>1.12</v>
      </c>
      <c r="E135" s="18">
        <f t="shared" si="114"/>
        <v>1.78</v>
      </c>
      <c r="F135" s="18">
        <f t="shared" si="114"/>
        <v>3.37</v>
      </c>
      <c r="G135" s="18">
        <f t="shared" si="114"/>
        <v>4.21</v>
      </c>
      <c r="H135" s="18">
        <f t="shared" si="114"/>
        <v>2.65</v>
      </c>
      <c r="I135" s="18">
        <f t="shared" si="114"/>
        <v>2.41</v>
      </c>
      <c r="J135" s="18">
        <f t="shared" si="114"/>
        <v>2.66</v>
      </c>
      <c r="K135" s="18">
        <f t="shared" si="114"/>
        <v>2.17</v>
      </c>
      <c r="L135" s="18">
        <f t="shared" si="114"/>
        <v>1.34</v>
      </c>
      <c r="M135" s="18">
        <f t="shared" si="114"/>
        <v>1.14</v>
      </c>
      <c r="O135" s="18">
        <f>MODE(O5:O126)</f>
        <v>31.230000000000004</v>
      </c>
      <c r="P135" s="18"/>
      <c r="Q135" s="19"/>
      <c r="S135" s="18"/>
      <c r="T135" s="18"/>
      <c r="U135" s="18">
        <f aca="true" t="shared" si="115" ref="U135:AI135">MODE(U5:U126)</f>
        <v>6.48</v>
      </c>
      <c r="V135" s="18">
        <f t="shared" si="115"/>
        <v>7.036</v>
      </c>
      <c r="W135" s="18">
        <f t="shared" si="115"/>
        <v>10.95</v>
      </c>
      <c r="X135" s="18">
        <f t="shared" si="115"/>
        <v>12.95</v>
      </c>
      <c r="Y135" s="18">
        <f t="shared" si="115"/>
        <v>8.92</v>
      </c>
      <c r="Z135" s="18">
        <f t="shared" si="115"/>
        <v>9.246</v>
      </c>
      <c r="AA135" s="18">
        <f t="shared" si="115"/>
        <v>3.41</v>
      </c>
      <c r="AB135" s="18">
        <f t="shared" si="115"/>
        <v>3.136</v>
      </c>
      <c r="AC135" s="18">
        <f t="shared" si="115"/>
        <v>29.65</v>
      </c>
      <c r="AD135" s="18">
        <f t="shared" si="115"/>
        <v>20.41</v>
      </c>
      <c r="AE135" s="18">
        <f t="shared" si="115"/>
        <v>21.232</v>
      </c>
      <c r="AF135" s="18">
        <f t="shared" si="115"/>
        <v>10.889999999999999</v>
      </c>
      <c r="AG135" s="18">
        <f t="shared" si="115"/>
        <v>9.858</v>
      </c>
      <c r="AH135" s="18">
        <f t="shared" si="115"/>
        <v>29.509999999999998</v>
      </c>
      <c r="AI135" s="18">
        <f t="shared" si="115"/>
        <v>31.512</v>
      </c>
      <c r="AK135" s="18">
        <f>MODE(AK5:AK126)</f>
        <v>11.21</v>
      </c>
      <c r="AL135" s="18" t="e">
        <f>MODE(AL5:AL126)</f>
        <v>#N/A</v>
      </c>
      <c r="AM135" s="18">
        <f>MODE(AM5:AM126)</f>
        <v>27.060000000000002</v>
      </c>
    </row>
    <row r="136" spans="1:41" s="29" customFormat="1" ht="12.75">
      <c r="A136" s="5" t="s">
        <v>46</v>
      </c>
      <c r="B136" s="5">
        <f>STDEVP(B5:B126)</f>
        <v>0.6144105488140272</v>
      </c>
      <c r="C136" s="5">
        <f aca="true" t="shared" si="116" ref="C136:M136">STDEVP(C5:C126)</f>
        <v>0.5598228462544119</v>
      </c>
      <c r="D136" s="5">
        <f t="shared" si="116"/>
        <v>0.8098387743035582</v>
      </c>
      <c r="E136" s="5">
        <f t="shared" si="116"/>
        <v>1.0216260704781408</v>
      </c>
      <c r="F136" s="5">
        <f t="shared" si="116"/>
        <v>1.3122333932584616</v>
      </c>
      <c r="G136" s="5">
        <f t="shared" si="116"/>
        <v>1.7144593220674917</v>
      </c>
      <c r="H136" s="5">
        <f t="shared" si="116"/>
        <v>1.4690505207159545</v>
      </c>
      <c r="I136" s="5">
        <f t="shared" si="116"/>
        <v>1.5322064063149183</v>
      </c>
      <c r="J136" s="5">
        <f t="shared" si="116"/>
        <v>1.7198079393947368</v>
      </c>
      <c r="K136" s="5">
        <f t="shared" si="116"/>
        <v>1.3352274567194595</v>
      </c>
      <c r="L136" s="5">
        <f t="shared" si="116"/>
        <v>1.0893270772911048</v>
      </c>
      <c r="M136" s="5">
        <f t="shared" si="116"/>
        <v>0.6499489768923019</v>
      </c>
      <c r="N136"/>
      <c r="O136" s="5">
        <f>STDEVP(O5:O126)</f>
        <v>4.551575825700153</v>
      </c>
      <c r="P136" s="5"/>
      <c r="Q136" s="13"/>
      <c r="R136" s="5"/>
      <c r="S136" s="5"/>
      <c r="T136" s="5"/>
      <c r="U136" s="5">
        <f aca="true" t="shared" si="117" ref="U136:AI136">STDEVP(U5:U126)</f>
        <v>1.926903296602955</v>
      </c>
      <c r="V136" s="5">
        <f t="shared" si="117"/>
        <v>0.8658379682395957</v>
      </c>
      <c r="W136" s="5">
        <f t="shared" si="117"/>
        <v>2.5030170552354107</v>
      </c>
      <c r="X136" s="5">
        <f t="shared" si="117"/>
        <v>1.1911715482621066</v>
      </c>
      <c r="Y136" s="5">
        <f t="shared" si="117"/>
        <v>2.633377414422235</v>
      </c>
      <c r="Z136" s="5">
        <f t="shared" si="117"/>
        <v>1.165859470420945</v>
      </c>
      <c r="AA136" s="5">
        <f t="shared" si="117"/>
        <v>1.0436117689125748</v>
      </c>
      <c r="AB136" s="5">
        <f t="shared" si="117"/>
        <v>0.552018331350885</v>
      </c>
      <c r="AC136" s="5">
        <f t="shared" si="117"/>
        <v>1.9388805915851917</v>
      </c>
      <c r="AD136" s="5">
        <f t="shared" si="117"/>
        <v>3.8672551029486253</v>
      </c>
      <c r="AE136" s="5">
        <f t="shared" si="117"/>
        <v>1.7260377813579697</v>
      </c>
      <c r="AF136" s="5">
        <f t="shared" si="117"/>
        <v>2.247742480913118</v>
      </c>
      <c r="AG136" s="5">
        <f t="shared" si="117"/>
        <v>0.9843818796598387</v>
      </c>
      <c r="AH136" s="5">
        <f t="shared" si="117"/>
        <v>4.381724445533787</v>
      </c>
      <c r="AI136" s="5">
        <f t="shared" si="117"/>
        <v>1.9043362671080597</v>
      </c>
      <c r="AJ136"/>
      <c r="AK136" s="5">
        <f>STDEVP(AK5:AK126)</f>
        <v>2.7919593366250144</v>
      </c>
      <c r="AL136" s="5">
        <f>STDEVP(AL5:AL126)</f>
        <v>3.9528889144214863</v>
      </c>
      <c r="AM136" s="5">
        <f>STDEVP(AM5:AM126)</f>
        <v>4.78286437007312</v>
      </c>
      <c r="AN136"/>
      <c r="AO136"/>
    </row>
    <row r="137" spans="1:41" s="29" customFormat="1" ht="12.75">
      <c r="A137" s="5" t="s">
        <v>56</v>
      </c>
      <c r="B137" s="5">
        <f>SKEW(B5:B126)</f>
        <v>1.1623667712728913</v>
      </c>
      <c r="C137" s="5">
        <f aca="true" t="shared" si="118" ref="C137:M137">SKEW(C5:C126)</f>
        <v>0.9207007454138412</v>
      </c>
      <c r="D137" s="5">
        <f t="shared" si="118"/>
        <v>0.5048525818050335</v>
      </c>
      <c r="E137" s="5">
        <f t="shared" si="118"/>
        <v>0.49439203648029817</v>
      </c>
      <c r="F137" s="5">
        <f t="shared" si="118"/>
        <v>0.34824817031122746</v>
      </c>
      <c r="G137" s="5">
        <f t="shared" si="118"/>
        <v>0.4262850858061206</v>
      </c>
      <c r="H137" s="5">
        <f t="shared" si="118"/>
        <v>0.8218325287665784</v>
      </c>
      <c r="I137" s="5">
        <f t="shared" si="118"/>
        <v>0.58254092452072</v>
      </c>
      <c r="J137" s="5">
        <f t="shared" si="118"/>
        <v>0.6417811848862206</v>
      </c>
      <c r="K137" s="5">
        <f t="shared" si="118"/>
        <v>0.7384166326149453</v>
      </c>
      <c r="L137" s="5">
        <f t="shared" si="118"/>
        <v>0.963609601939321</v>
      </c>
      <c r="M137" s="5">
        <f t="shared" si="118"/>
        <v>0.9868948438023</v>
      </c>
      <c r="N137"/>
      <c r="O137" s="5">
        <f>SKEW(O5:O126)</f>
        <v>-0.007578360149248772</v>
      </c>
      <c r="P137" s="5"/>
      <c r="Q137" s="13"/>
      <c r="R137" s="5"/>
      <c r="S137" s="5"/>
      <c r="T137" s="5"/>
      <c r="U137" s="5">
        <f aca="true" t="shared" si="119" ref="U137:AI137">SKEW(U5:U126)</f>
        <v>0.515757808197715</v>
      </c>
      <c r="V137" s="5">
        <f t="shared" si="119"/>
        <v>0.01804102826950392</v>
      </c>
      <c r="W137" s="5">
        <f t="shared" si="119"/>
        <v>0.11253690646244975</v>
      </c>
      <c r="X137" s="5">
        <f t="shared" si="119"/>
        <v>-0.342885865894568</v>
      </c>
      <c r="Y137" s="5">
        <f t="shared" si="119"/>
        <v>0.35247367072803754</v>
      </c>
      <c r="Z137" s="5">
        <f t="shared" si="119"/>
        <v>0.2747360106451941</v>
      </c>
      <c r="AA137" s="5">
        <f t="shared" si="119"/>
        <v>0.43738906146654627</v>
      </c>
      <c r="AB137" s="5">
        <f t="shared" si="119"/>
        <v>-0.0981792085139591</v>
      </c>
      <c r="AC137" s="5">
        <f t="shared" si="119"/>
        <v>0.08673537291248934</v>
      </c>
      <c r="AD137" s="5">
        <f t="shared" si="119"/>
        <v>0.15660885124797325</v>
      </c>
      <c r="AE137" s="5">
        <f t="shared" si="119"/>
        <v>-0.21932772215222024</v>
      </c>
      <c r="AF137" s="5">
        <f t="shared" si="119"/>
        <v>0.38704174961875</v>
      </c>
      <c r="AG137" s="5">
        <f t="shared" si="119"/>
        <v>-0.08290414956276741</v>
      </c>
      <c r="AH137" s="5">
        <f t="shared" si="119"/>
        <v>0.1963626227554053</v>
      </c>
      <c r="AI137" s="5">
        <f t="shared" si="119"/>
        <v>-0.03842859180693341</v>
      </c>
      <c r="AJ137"/>
      <c r="AK137" s="5">
        <f>SKEW(AK5:AK126)</f>
        <v>0.25981448704750887</v>
      </c>
      <c r="AL137" s="5">
        <f>SKEW(AL5:AL126)</f>
        <v>0.4652572024386882</v>
      </c>
      <c r="AM137" s="5">
        <f>SKEW(AM5:AM126)</f>
        <v>0.325108407968473</v>
      </c>
      <c r="AN137"/>
      <c r="AO137"/>
    </row>
    <row r="138" spans="1:41" s="30" customFormat="1" ht="12.75">
      <c r="A138" s="5" t="s">
        <v>47</v>
      </c>
      <c r="B138" s="5">
        <f>B133/31</f>
        <v>0.03616604970914858</v>
      </c>
      <c r="C138" s="5">
        <f>C133/28.5</f>
        <v>0.035286166235260284</v>
      </c>
      <c r="D138" s="5">
        <f>D133/31</f>
        <v>0.05360391327340033</v>
      </c>
      <c r="E138" s="5">
        <f>E133/30</f>
        <v>0.08333057851239671</v>
      </c>
      <c r="F138" s="5">
        <f>F133/31</f>
        <v>0.11593974940016001</v>
      </c>
      <c r="G138" s="5">
        <f>G133/30</f>
        <v>0.14406336088154265</v>
      </c>
      <c r="H138" s="5">
        <f>H133/31</f>
        <v>0.12684350839776062</v>
      </c>
      <c r="I138" s="5">
        <f>I133/31</f>
        <v>0.12583044521460948</v>
      </c>
      <c r="J138" s="5">
        <f>J133/30</f>
        <v>0.12828650137741043</v>
      </c>
      <c r="K138" s="5">
        <f>K133/31</f>
        <v>0.08567581978139163</v>
      </c>
      <c r="L138" s="5">
        <f>L133/30</f>
        <v>0.06546005509641872</v>
      </c>
      <c r="M138" s="5">
        <f>M133/31</f>
        <v>0.04173820314582778</v>
      </c>
      <c r="N138" s="5">
        <f>N133/365.25</f>
        <v>0.08706255707140104</v>
      </c>
      <c r="O138" s="5">
        <f>O133/365.25</f>
        <v>0.08701840129878206</v>
      </c>
      <c r="P138" s="5"/>
      <c r="Q138" s="13"/>
      <c r="R138" s="5"/>
      <c r="S138" s="5"/>
      <c r="T138" s="5"/>
      <c r="U138" s="5">
        <f>U133/(31+30+31)</f>
        <v>0.08411696011498386</v>
      </c>
      <c r="V138" s="5">
        <f>V133/(31+30+31)</f>
        <v>0.08384336677814935</v>
      </c>
      <c r="W138" s="5">
        <f>W133/(30+31+31)</f>
        <v>0.13211731943945382</v>
      </c>
      <c r="X138" s="5">
        <f>X133/(30+31+31)</f>
        <v>0.13241731698253437</v>
      </c>
      <c r="Y138" s="5">
        <f>Y133/(30+31+30)</f>
        <v>0.09305875942239579</v>
      </c>
      <c r="Z138" s="5">
        <f>Z133/(30+31+30)</f>
        <v>0.09306358598666292</v>
      </c>
      <c r="AA138" s="5">
        <f>AA133/(31+31+28.25)</f>
        <v>0.03802019184542477</v>
      </c>
      <c r="AB138" s="5">
        <f>AB133/(31+31+28.25)</f>
        <v>0.037805715368042246</v>
      </c>
      <c r="AC138" s="5">
        <f>AC133/365.25</f>
        <v>0.08698704200962926</v>
      </c>
      <c r="AD138" s="5">
        <f>AD133/(30+31+30+31+31+30)</f>
        <v>0.12075102741272635</v>
      </c>
      <c r="AE138" s="5">
        <f>AE133/(30+31+30+31+31+30)</f>
        <v>0.1207561533791042</v>
      </c>
      <c r="AF138" s="5">
        <f>AF133/(31+30+31+31+28.25+31)</f>
        <v>0.05348569873822396</v>
      </c>
      <c r="AG138" s="5">
        <f>AG133/(31+30+31+31+28.25+31)</f>
        <v>0.05316825530817299</v>
      </c>
      <c r="AH138" s="5">
        <f>AH133/365.25</f>
        <v>0.08700130565573251</v>
      </c>
      <c r="AI138" s="5">
        <f>AI133/(31+30+31+31+28.25+31)</f>
        <v>0.17428434424762929</v>
      </c>
      <c r="AJ138"/>
      <c r="AK138" s="5">
        <f>AK133/365.25</f>
        <v>0.03884557729620265</v>
      </c>
      <c r="AL138" s="5">
        <f>AL133/365.25</f>
        <v>0.04817282400257947</v>
      </c>
      <c r="AM138" s="5">
        <f>AM133/365.25</f>
        <v>0.08692423170500235</v>
      </c>
      <c r="AN138"/>
      <c r="AO138"/>
    </row>
    <row r="139" spans="1:39" ht="12.75">
      <c r="A139" s="20" t="s">
        <v>36</v>
      </c>
      <c r="B139" s="3">
        <f>MAX(B5:B126)</f>
        <v>3.09</v>
      </c>
      <c r="C139" s="3">
        <f aca="true" t="shared" si="120" ref="C139:M139">MAX(C5:C126)</f>
        <v>3.03</v>
      </c>
      <c r="D139" s="3">
        <f t="shared" si="120"/>
        <v>3.72</v>
      </c>
      <c r="E139" s="3">
        <f t="shared" si="120"/>
        <v>5.21</v>
      </c>
      <c r="F139" s="3">
        <f t="shared" si="120"/>
        <v>7.33</v>
      </c>
      <c r="G139" s="3">
        <f t="shared" si="120"/>
        <v>8.79</v>
      </c>
      <c r="H139" s="3">
        <f t="shared" si="120"/>
        <v>8.82</v>
      </c>
      <c r="I139" s="3">
        <f t="shared" si="120"/>
        <v>8.3</v>
      </c>
      <c r="J139" s="3">
        <f t="shared" si="120"/>
        <v>8.61</v>
      </c>
      <c r="K139" s="3">
        <f t="shared" si="120"/>
        <v>7.18</v>
      </c>
      <c r="L139" s="3">
        <f t="shared" si="120"/>
        <v>6.29</v>
      </c>
      <c r="M139" s="3">
        <f t="shared" si="120"/>
        <v>4.06</v>
      </c>
      <c r="O139" s="3">
        <f>MAX(O5:O126)</f>
        <v>42.2</v>
      </c>
      <c r="P139" s="3"/>
      <c r="Q139" s="3">
        <f>MAX(Q5:Q126)</f>
        <v>8.82</v>
      </c>
      <c r="R139" s="3">
        <f>MAX(R5:R126)</f>
        <v>1.42</v>
      </c>
      <c r="S139" s="3">
        <f>MAX(S5:S126)</f>
        <v>12</v>
      </c>
      <c r="T139" s="3"/>
      <c r="U139" s="3">
        <f aca="true" t="shared" si="121" ref="U139:AI139">MAX(U5:U126)</f>
        <v>13.440000000000001</v>
      </c>
      <c r="V139" s="3">
        <f t="shared" si="121"/>
        <v>9.77</v>
      </c>
      <c r="W139" s="3">
        <f t="shared" si="121"/>
        <v>19.54</v>
      </c>
      <c r="X139" s="3">
        <f t="shared" si="121"/>
        <v>14.865999999999996</v>
      </c>
      <c r="Y139" s="3">
        <f t="shared" si="121"/>
        <v>15.65</v>
      </c>
      <c r="Z139" s="3">
        <f t="shared" si="121"/>
        <v>12.428</v>
      </c>
      <c r="AA139" s="3">
        <f t="shared" si="121"/>
        <v>6.54</v>
      </c>
      <c r="AB139" s="3">
        <f t="shared" si="121"/>
        <v>4.862</v>
      </c>
      <c r="AC139" s="3">
        <f t="shared" si="121"/>
        <v>36.666000000000004</v>
      </c>
      <c r="AD139" s="3">
        <f t="shared" si="121"/>
        <v>31.889999999999997</v>
      </c>
      <c r="AE139" s="3">
        <f t="shared" si="121"/>
        <v>26.554000000000002</v>
      </c>
      <c r="AF139" s="3">
        <f t="shared" si="121"/>
        <v>16.09</v>
      </c>
      <c r="AG139" s="3">
        <f t="shared" si="121"/>
        <v>12.402000000000001</v>
      </c>
      <c r="AH139" s="3">
        <f t="shared" si="121"/>
        <v>41.849999999999994</v>
      </c>
      <c r="AI139" s="3">
        <f t="shared" si="121"/>
        <v>36.72599999999999</v>
      </c>
      <c r="AK139" s="3">
        <f>MAX(AK5:AK126)</f>
        <v>21.35</v>
      </c>
      <c r="AL139" s="3">
        <f>MAX(AL5:AL126)</f>
        <v>30.500000000000004</v>
      </c>
      <c r="AM139" s="3">
        <f>MAX(AM5:AM126)</f>
        <v>43.84</v>
      </c>
    </row>
    <row r="140" spans="1:41" ht="12.75">
      <c r="A140" s="20" t="s">
        <v>37</v>
      </c>
      <c r="B140" s="22">
        <f>MIN(B5:B126)</f>
        <v>0.2</v>
      </c>
      <c r="C140" s="22">
        <f aca="true" t="shared" si="122" ref="C140:M140">MIN(C5:C126)</f>
        <v>0.14</v>
      </c>
      <c r="D140" s="22">
        <f t="shared" si="122"/>
        <v>0.17</v>
      </c>
      <c r="E140" s="22">
        <f t="shared" si="122"/>
        <v>0.64</v>
      </c>
      <c r="F140" s="22">
        <f t="shared" si="122"/>
        <v>0.97</v>
      </c>
      <c r="G140" s="22">
        <f t="shared" si="122"/>
        <v>0.6</v>
      </c>
      <c r="H140" s="22">
        <f t="shared" si="122"/>
        <v>1.14</v>
      </c>
      <c r="I140" s="22">
        <f t="shared" si="122"/>
        <v>0.99</v>
      </c>
      <c r="J140" s="22">
        <f t="shared" si="122"/>
        <v>0.82</v>
      </c>
      <c r="K140" s="22">
        <f t="shared" si="122"/>
        <v>0.26</v>
      </c>
      <c r="L140" s="22">
        <f t="shared" si="122"/>
        <v>0.21</v>
      </c>
      <c r="M140" s="22">
        <f t="shared" si="122"/>
        <v>0.09</v>
      </c>
      <c r="O140" s="22">
        <f>MIN(O5:O126)</f>
        <v>19.489999999999995</v>
      </c>
      <c r="P140" s="22"/>
      <c r="Q140" s="22">
        <f>MIN(Q5:Q126)</f>
        <v>3.41</v>
      </c>
      <c r="R140" s="22">
        <f>MIN(R5:R126)</f>
        <v>0.09</v>
      </c>
      <c r="S140" s="22">
        <f>MIN(S5:S126)</f>
        <v>3</v>
      </c>
      <c r="T140" s="22"/>
      <c r="U140" s="22">
        <f aca="true" t="shared" si="123" ref="U140:AI140">MIN(U5:U126)</f>
        <v>3.6900000000000004</v>
      </c>
      <c r="V140" s="22">
        <f t="shared" si="123"/>
        <v>5.583999999999999</v>
      </c>
      <c r="W140" s="22">
        <f t="shared" si="123"/>
        <v>5.98</v>
      </c>
      <c r="X140" s="22">
        <f t="shared" si="123"/>
        <v>9.233999999999998</v>
      </c>
      <c r="Y140" s="22">
        <f t="shared" si="123"/>
        <v>1.98</v>
      </c>
      <c r="Z140" s="22">
        <f t="shared" si="123"/>
        <v>5.537999999999999</v>
      </c>
      <c r="AA140" s="22">
        <f t="shared" si="123"/>
        <v>1.3599999999999999</v>
      </c>
      <c r="AB140" s="22">
        <f t="shared" si="123"/>
        <v>1.798</v>
      </c>
      <c r="AC140" s="22">
        <f t="shared" si="123"/>
        <v>27.029999999999994</v>
      </c>
      <c r="AD140" s="22">
        <f t="shared" si="123"/>
        <v>12.66</v>
      </c>
      <c r="AE140" s="22">
        <f t="shared" si="123"/>
        <v>17.56</v>
      </c>
      <c r="AF140" s="22">
        <f t="shared" si="123"/>
        <v>5.61</v>
      </c>
      <c r="AG140" s="22">
        <f t="shared" si="123"/>
        <v>7.359999999999999</v>
      </c>
      <c r="AH140" s="22">
        <f t="shared" si="123"/>
        <v>21.310000000000002</v>
      </c>
      <c r="AI140" s="22">
        <f t="shared" si="123"/>
        <v>27.176</v>
      </c>
      <c r="AK140" s="22">
        <f>MIN(AK5:AK126)</f>
        <v>7.3999999999999995</v>
      </c>
      <c r="AL140" s="22">
        <f>MIN(AL5:AL126)</f>
        <v>7.2</v>
      </c>
      <c r="AM140" s="22">
        <f>MIN(AM5:AM126)</f>
        <v>21.73</v>
      </c>
      <c r="AN140" s="24"/>
      <c r="AO140" s="24"/>
    </row>
    <row r="141" spans="1:41" ht="12.75">
      <c r="A141" s="20" t="s">
        <v>48</v>
      </c>
      <c r="B141" s="27">
        <f>COUNT(B5:B126)</f>
        <v>122</v>
      </c>
      <c r="C141" s="27">
        <f aca="true" t="shared" si="124" ref="C141:M141">COUNT(C5:C126)</f>
        <v>122</v>
      </c>
      <c r="D141" s="27">
        <f t="shared" si="124"/>
        <v>122</v>
      </c>
      <c r="E141" s="27">
        <f t="shared" si="124"/>
        <v>121</v>
      </c>
      <c r="F141" s="27">
        <f t="shared" si="124"/>
        <v>121</v>
      </c>
      <c r="G141" s="27">
        <f t="shared" si="124"/>
        <v>121</v>
      </c>
      <c r="H141" s="27">
        <f t="shared" si="124"/>
        <v>121</v>
      </c>
      <c r="I141" s="27">
        <f t="shared" si="124"/>
        <v>121</v>
      </c>
      <c r="J141" s="27">
        <f t="shared" si="124"/>
        <v>121</v>
      </c>
      <c r="K141" s="27">
        <f t="shared" si="124"/>
        <v>121</v>
      </c>
      <c r="L141" s="27">
        <f t="shared" si="124"/>
        <v>121</v>
      </c>
      <c r="M141" s="27">
        <f t="shared" si="124"/>
        <v>121</v>
      </c>
      <c r="N141" s="27"/>
      <c r="O141" s="27">
        <f>COUNT(O5:O126)</f>
        <v>121</v>
      </c>
      <c r="P141" s="27"/>
      <c r="Q141" s="27">
        <f>COUNT(Q5:Q126)</f>
        <v>122</v>
      </c>
      <c r="R141" s="27">
        <f>COUNT(R5:R126)</f>
        <v>122</v>
      </c>
      <c r="S141" s="27">
        <f>COUNT(S5:S126)</f>
        <v>122</v>
      </c>
      <c r="T141"/>
      <c r="U141" s="27">
        <f aca="true" t="shared" si="125" ref="U141:AI141">COUNT(U5:U126)</f>
        <v>121</v>
      </c>
      <c r="V141" s="27">
        <f t="shared" si="125"/>
        <v>117</v>
      </c>
      <c r="W141" s="27">
        <f t="shared" si="125"/>
        <v>121</v>
      </c>
      <c r="X141" s="27">
        <f t="shared" si="125"/>
        <v>117</v>
      </c>
      <c r="Y141" s="27">
        <f t="shared" si="125"/>
        <v>121</v>
      </c>
      <c r="Z141" s="27">
        <f t="shared" si="125"/>
        <v>117</v>
      </c>
      <c r="AA141" s="27">
        <f t="shared" si="125"/>
        <v>121</v>
      </c>
      <c r="AB141" s="27">
        <f t="shared" si="125"/>
        <v>117</v>
      </c>
      <c r="AC141" s="27">
        <f t="shared" si="125"/>
        <v>117</v>
      </c>
      <c r="AD141" s="27">
        <f t="shared" si="125"/>
        <v>121</v>
      </c>
      <c r="AE141" s="27">
        <f t="shared" si="125"/>
        <v>117</v>
      </c>
      <c r="AF141" s="27">
        <f t="shared" si="125"/>
        <v>121</v>
      </c>
      <c r="AG141" s="27">
        <f t="shared" si="125"/>
        <v>117</v>
      </c>
      <c r="AH141" s="27">
        <f t="shared" si="125"/>
        <v>119</v>
      </c>
      <c r="AI141" s="27">
        <f t="shared" si="125"/>
        <v>115</v>
      </c>
      <c r="AK141" s="27">
        <f>COUNT(AK5:AK126)</f>
        <v>121</v>
      </c>
      <c r="AL141" s="27">
        <f>COUNT(AL5:AL126)</f>
        <v>121</v>
      </c>
      <c r="AM141" s="27">
        <f>COUNT(AM5:AM126)</f>
        <v>119</v>
      </c>
      <c r="AN141" s="24"/>
      <c r="AO141" s="24"/>
    </row>
    <row r="142" spans="1:39" ht="12.75">
      <c r="A142" s="20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Q142" s="27"/>
      <c r="R142" s="27"/>
      <c r="S142" s="27"/>
      <c r="T142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K142" s="27"/>
      <c r="AL142" s="27"/>
      <c r="AM142" s="27"/>
    </row>
    <row r="143" spans="1:24" ht="12.75">
      <c r="A143" t="s">
        <v>42</v>
      </c>
      <c r="B143" s="17">
        <f>+A11</f>
        <v>1901</v>
      </c>
      <c r="C143" s="17">
        <f>+A110</f>
        <v>2000</v>
      </c>
      <c r="D143" s="5"/>
      <c r="E143" s="17">
        <f>+C143-B143+1</f>
        <v>100</v>
      </c>
      <c r="F143" s="5"/>
      <c r="G143" s="5"/>
      <c r="H143" s="5"/>
      <c r="I143" s="5"/>
      <c r="J143" s="5"/>
      <c r="K143" s="5"/>
      <c r="L143" s="5"/>
      <c r="M143" s="5"/>
      <c r="Q143" s="13"/>
      <c r="R143" s="13"/>
      <c r="S143" s="13"/>
      <c r="T143"/>
      <c r="U143"/>
      <c r="V143"/>
      <c r="W143"/>
      <c r="X143"/>
    </row>
    <row r="144" spans="1:39" ht="12.75">
      <c r="A144" s="5" t="s">
        <v>43</v>
      </c>
      <c r="B144" s="18">
        <f aca="true" t="shared" si="126" ref="B144:M144">AVERAGE(B11:B110)</f>
        <v>1.1419999999999997</v>
      </c>
      <c r="C144" s="18">
        <f t="shared" si="126"/>
        <v>0.9897999999999996</v>
      </c>
      <c r="D144" s="18">
        <f t="shared" si="126"/>
        <v>1.6588000000000007</v>
      </c>
      <c r="E144" s="18">
        <f t="shared" si="126"/>
        <v>2.427200000000001</v>
      </c>
      <c r="F144" s="18">
        <f t="shared" si="126"/>
        <v>3.5557000000000003</v>
      </c>
      <c r="G144" s="18">
        <f t="shared" si="126"/>
        <v>4.349299999999999</v>
      </c>
      <c r="H144" s="18">
        <f t="shared" si="126"/>
        <v>3.983800000000001</v>
      </c>
      <c r="I144" s="18">
        <f t="shared" si="126"/>
        <v>3.9740000000000015</v>
      </c>
      <c r="J144" s="18">
        <f t="shared" si="126"/>
        <v>3.9128999999999987</v>
      </c>
      <c r="K144" s="18">
        <f t="shared" si="126"/>
        <v>2.4818000000000002</v>
      </c>
      <c r="L144" s="18">
        <f t="shared" si="126"/>
        <v>2.0340999999999996</v>
      </c>
      <c r="M144" s="18">
        <f t="shared" si="126"/>
        <v>1.2446</v>
      </c>
      <c r="N144" s="5">
        <f>SUM(B144:M144)</f>
        <v>31.753999999999994</v>
      </c>
      <c r="O144" s="18">
        <f>AVERAGE(O11:O110)</f>
        <v>31.75399999999999</v>
      </c>
      <c r="P144" s="18"/>
      <c r="Q144" s="13"/>
      <c r="R144" s="13"/>
      <c r="S144" s="19"/>
      <c r="T144"/>
      <c r="U144" s="18">
        <f aca="true" t="shared" si="127" ref="U144:AI144">AVERAGE(U11:U110)</f>
        <v>7.641700000000002</v>
      </c>
      <c r="V144" s="18">
        <f t="shared" si="127"/>
        <v>7.663099999999998</v>
      </c>
      <c r="W144" s="18">
        <f t="shared" si="127"/>
        <v>12.307099999999998</v>
      </c>
      <c r="X144" s="18">
        <f t="shared" si="127"/>
        <v>12.30956</v>
      </c>
      <c r="Y144" s="18">
        <f t="shared" si="127"/>
        <v>8.4288</v>
      </c>
      <c r="Z144" s="18">
        <f t="shared" si="127"/>
        <v>8.47546</v>
      </c>
      <c r="AA144" s="18">
        <f t="shared" si="127"/>
        <v>3.3913999999999986</v>
      </c>
      <c r="AB144" s="18">
        <f t="shared" si="127"/>
        <v>3.3849600000000004</v>
      </c>
      <c r="AC144" s="18">
        <f t="shared" si="127"/>
        <v>31.826259999999998</v>
      </c>
      <c r="AD144" s="18">
        <f t="shared" si="127"/>
        <v>22.2029</v>
      </c>
      <c r="AE144" s="18">
        <f t="shared" si="127"/>
        <v>22.2482</v>
      </c>
      <c r="AF144" s="18">
        <f t="shared" si="127"/>
        <v>9.546199999999999</v>
      </c>
      <c r="AG144" s="18">
        <f t="shared" si="127"/>
        <v>9.58168</v>
      </c>
      <c r="AH144" s="18">
        <f t="shared" si="127"/>
        <v>31.796099999999992</v>
      </c>
      <c r="AI144" s="18">
        <f t="shared" si="127"/>
        <v>31.83388</v>
      </c>
      <c r="AK144" s="18">
        <f>AVERAGE(AK11:AK110)</f>
        <v>14.12280000000001</v>
      </c>
      <c r="AL144" s="18">
        <f>AVERAGE(AL11:AL110)</f>
        <v>17.6312</v>
      </c>
      <c r="AM144" s="18">
        <f>AVERAGE(AM11:AM110)</f>
        <v>31.8026</v>
      </c>
    </row>
    <row r="145" spans="1:39" ht="12.75">
      <c r="A145" t="s">
        <v>44</v>
      </c>
      <c r="B145" s="18">
        <f aca="true" t="shared" si="128" ref="B145:M145">MEDIAN(B11:B110)</f>
        <v>0.905</v>
      </c>
      <c r="C145" s="18">
        <f t="shared" si="128"/>
        <v>0.85</v>
      </c>
      <c r="D145" s="18">
        <f t="shared" si="128"/>
        <v>1.6150000000000002</v>
      </c>
      <c r="E145" s="18">
        <f t="shared" si="128"/>
        <v>2.395</v>
      </c>
      <c r="F145" s="18">
        <f t="shared" si="128"/>
        <v>3.4850000000000003</v>
      </c>
      <c r="G145" s="18">
        <f t="shared" si="128"/>
        <v>4.02</v>
      </c>
      <c r="H145" s="18">
        <f t="shared" si="128"/>
        <v>3.8</v>
      </c>
      <c r="I145" s="18">
        <f t="shared" si="128"/>
        <v>3.7</v>
      </c>
      <c r="J145" s="18">
        <f t="shared" si="128"/>
        <v>3.675</v>
      </c>
      <c r="K145" s="18">
        <f t="shared" si="128"/>
        <v>2.395</v>
      </c>
      <c r="L145" s="18">
        <f t="shared" si="128"/>
        <v>1.8250000000000002</v>
      </c>
      <c r="M145" s="18">
        <f t="shared" si="128"/>
        <v>1.165</v>
      </c>
      <c r="O145" s="18">
        <f>MEDIAN(O11:O110)</f>
        <v>32.155</v>
      </c>
      <c r="P145" s="18"/>
      <c r="Q145" s="13"/>
      <c r="R145" s="13"/>
      <c r="S145" s="19"/>
      <c r="T145"/>
      <c r="U145" s="18">
        <f aca="true" t="shared" si="129" ref="U145:AI145">MEDIAN(U11:U110)</f>
        <v>7.46</v>
      </c>
      <c r="V145" s="18">
        <f t="shared" si="129"/>
        <v>7.731</v>
      </c>
      <c r="W145" s="18">
        <f t="shared" si="129"/>
        <v>12.115</v>
      </c>
      <c r="X145" s="18">
        <f t="shared" si="129"/>
        <v>12.326</v>
      </c>
      <c r="Y145" s="18">
        <f t="shared" si="129"/>
        <v>8.07</v>
      </c>
      <c r="Z145" s="18">
        <f t="shared" si="129"/>
        <v>8.564</v>
      </c>
      <c r="AA145" s="18">
        <f t="shared" si="129"/>
        <v>3.335</v>
      </c>
      <c r="AB145" s="18">
        <f t="shared" si="129"/>
        <v>3.42</v>
      </c>
      <c r="AC145" s="18">
        <f t="shared" si="129"/>
        <v>31.697000000000003</v>
      </c>
      <c r="AD145" s="18">
        <f t="shared" si="129"/>
        <v>22.11</v>
      </c>
      <c r="AE145" s="18">
        <f t="shared" si="129"/>
        <v>22.346</v>
      </c>
      <c r="AF145" s="18">
        <f t="shared" si="129"/>
        <v>9.235</v>
      </c>
      <c r="AG145" s="18">
        <f t="shared" si="129"/>
        <v>9.541</v>
      </c>
      <c r="AH145" s="18">
        <f t="shared" si="129"/>
        <v>31.16</v>
      </c>
      <c r="AI145" s="18">
        <f t="shared" si="129"/>
        <v>31.71</v>
      </c>
      <c r="AK145" s="18">
        <f>MEDIAN(AK11:AK110)</f>
        <v>13.684999999999999</v>
      </c>
      <c r="AL145" s="18">
        <f>MEDIAN(AL11:AL110)</f>
        <v>17.57</v>
      </c>
      <c r="AM145" s="18">
        <f>MEDIAN(AM11:AM110)</f>
        <v>31.785</v>
      </c>
    </row>
    <row r="146" spans="1:39" ht="12.75">
      <c r="A146" t="s">
        <v>45</v>
      </c>
      <c r="B146" s="18">
        <f aca="true" t="shared" si="130" ref="B146:M146">MODE(B11:B110)</f>
        <v>0.67</v>
      </c>
      <c r="C146" s="18">
        <f t="shared" si="130"/>
        <v>0.54</v>
      </c>
      <c r="D146" s="18">
        <f t="shared" si="130"/>
        <v>1.12</v>
      </c>
      <c r="E146" s="18">
        <f t="shared" si="130"/>
        <v>1.78</v>
      </c>
      <c r="F146" s="18">
        <f t="shared" si="130"/>
        <v>3.37</v>
      </c>
      <c r="G146" s="18">
        <f t="shared" si="130"/>
        <v>3.25</v>
      </c>
      <c r="H146" s="18">
        <f t="shared" si="130"/>
        <v>2.65</v>
      </c>
      <c r="I146" s="18">
        <f t="shared" si="130"/>
        <v>3.72</v>
      </c>
      <c r="J146" s="18">
        <f t="shared" si="130"/>
        <v>2.46</v>
      </c>
      <c r="K146" s="18">
        <f t="shared" si="130"/>
        <v>2.17</v>
      </c>
      <c r="L146" s="18">
        <f t="shared" si="130"/>
        <v>1.04</v>
      </c>
      <c r="M146" s="18">
        <f t="shared" si="130"/>
        <v>1.14</v>
      </c>
      <c r="O146" s="18">
        <f>MODE(O11:O110)</f>
        <v>31.230000000000004</v>
      </c>
      <c r="P146" s="18"/>
      <c r="Q146" s="13"/>
      <c r="R146" s="13"/>
      <c r="S146" s="19"/>
      <c r="T146"/>
      <c r="U146" s="18">
        <f aca="true" t="shared" si="131" ref="U146:AI146">MODE(U11:U110)</f>
        <v>6.48</v>
      </c>
      <c r="V146" s="18">
        <f t="shared" si="131"/>
        <v>8.106</v>
      </c>
      <c r="W146" s="18">
        <f t="shared" si="131"/>
        <v>13.06</v>
      </c>
      <c r="X146" s="18">
        <f t="shared" si="131"/>
        <v>12.95</v>
      </c>
      <c r="Y146" s="18">
        <f t="shared" si="131"/>
        <v>7.17</v>
      </c>
      <c r="Z146" s="18">
        <f t="shared" si="131"/>
        <v>8.744</v>
      </c>
      <c r="AA146" s="18">
        <f t="shared" si="131"/>
        <v>3.41</v>
      </c>
      <c r="AB146" s="18">
        <f t="shared" si="131"/>
        <v>3.102</v>
      </c>
      <c r="AC146" s="18">
        <f t="shared" si="131"/>
        <v>29.65</v>
      </c>
      <c r="AD146" s="18">
        <f t="shared" si="131"/>
        <v>19.72</v>
      </c>
      <c r="AE146" s="18" t="e">
        <f t="shared" si="131"/>
        <v>#N/A</v>
      </c>
      <c r="AF146" s="18">
        <f t="shared" si="131"/>
        <v>7.88</v>
      </c>
      <c r="AG146" s="18">
        <f t="shared" si="131"/>
        <v>9.858</v>
      </c>
      <c r="AH146" s="18">
        <f t="shared" si="131"/>
        <v>29.509999999999998</v>
      </c>
      <c r="AI146" s="18">
        <f t="shared" si="131"/>
        <v>31.512</v>
      </c>
      <c r="AK146" s="18">
        <f>MODE(AK11:AK110)</f>
        <v>11.3</v>
      </c>
      <c r="AL146" s="18" t="e">
        <f>MODE(AL11:AL110)</f>
        <v>#N/A</v>
      </c>
      <c r="AM146" s="18">
        <f>MODE(AM11:AM110)</f>
        <v>27.060000000000002</v>
      </c>
    </row>
    <row r="147" spans="1:39" ht="12.75">
      <c r="A147" s="5" t="s">
        <v>46</v>
      </c>
      <c r="B147" s="5">
        <f>STDEVP(B11:B110)</f>
        <v>0.6589461282988172</v>
      </c>
      <c r="C147" s="5">
        <f aca="true" t="shared" si="132" ref="C147:M147">STDEVP(C11:C110)</f>
        <v>0.5766922576209959</v>
      </c>
      <c r="D147" s="5">
        <f t="shared" si="132"/>
        <v>0.8009622712712484</v>
      </c>
      <c r="E147" s="5">
        <f t="shared" si="132"/>
        <v>0.9405552402703403</v>
      </c>
      <c r="F147" s="5">
        <f t="shared" si="132"/>
        <v>1.3380383066265304</v>
      </c>
      <c r="G147" s="5">
        <f t="shared" si="132"/>
        <v>1.7718150326713036</v>
      </c>
      <c r="H147" s="5">
        <f t="shared" si="132"/>
        <v>1.4314690216696953</v>
      </c>
      <c r="I147" s="5">
        <f t="shared" si="132"/>
        <v>1.5919440944957777</v>
      </c>
      <c r="J147" s="5">
        <f t="shared" si="132"/>
        <v>1.6812366252256137</v>
      </c>
      <c r="K147" s="5">
        <f t="shared" si="132"/>
        <v>1.214810586058584</v>
      </c>
      <c r="L147" s="5">
        <f t="shared" si="132"/>
        <v>1.1193543630146798</v>
      </c>
      <c r="M147" s="5">
        <f t="shared" si="132"/>
        <v>0.6128530329532527</v>
      </c>
      <c r="O147" s="5">
        <f>STDEVP(O11:O110)</f>
        <v>4.446835279162061</v>
      </c>
      <c r="P147" s="5"/>
      <c r="Q147" s="13"/>
      <c r="R147" s="13"/>
      <c r="S147" s="13"/>
      <c r="T147"/>
      <c r="U147" s="5">
        <f aca="true" t="shared" si="133" ref="U147:AI147">STDEVP(U11:U110)</f>
        <v>1.869914465958258</v>
      </c>
      <c r="V147" s="5">
        <f t="shared" si="133"/>
        <v>0.8221359194196681</v>
      </c>
      <c r="W147" s="5">
        <f t="shared" si="133"/>
        <v>2.3851022179353403</v>
      </c>
      <c r="X147" s="5">
        <f t="shared" si="133"/>
        <v>1.1202741657290858</v>
      </c>
      <c r="Y147" s="5">
        <f t="shared" si="133"/>
        <v>2.6453371354139366</v>
      </c>
      <c r="Z147" s="5">
        <f t="shared" si="133"/>
        <v>1.236757982953807</v>
      </c>
      <c r="AA147" s="5">
        <f t="shared" si="133"/>
        <v>1.062357774010247</v>
      </c>
      <c r="AB147" s="5">
        <f t="shared" si="133"/>
        <v>0.5732555088265638</v>
      </c>
      <c r="AC147" s="5">
        <f t="shared" si="133"/>
        <v>1.9181737909793264</v>
      </c>
      <c r="AD147" s="5">
        <f t="shared" si="133"/>
        <v>3.7161217135610722</v>
      </c>
      <c r="AE147" s="5">
        <f t="shared" si="133"/>
        <v>1.6247783971975995</v>
      </c>
      <c r="AF147" s="5">
        <f t="shared" si="133"/>
        <v>2.2042194899782683</v>
      </c>
      <c r="AG147" s="5">
        <f t="shared" si="133"/>
        <v>0.9772159114545788</v>
      </c>
      <c r="AH147" s="5">
        <f t="shared" si="133"/>
        <v>4.151018403958315</v>
      </c>
      <c r="AI147" s="5">
        <f t="shared" si="133"/>
        <v>1.8906023340723976</v>
      </c>
      <c r="AK147" s="5">
        <f>STDEVP(AK11:AK110)</f>
        <v>2.7544821945330713</v>
      </c>
      <c r="AL147" s="5">
        <f>STDEVP(AL11:AL110)</f>
        <v>3.837535740550203</v>
      </c>
      <c r="AM147" s="5">
        <f>STDEVP(AM11:AM110)</f>
        <v>4.734973626114468</v>
      </c>
    </row>
    <row r="148" spans="1:39" ht="12.75">
      <c r="A148" s="5" t="s">
        <v>56</v>
      </c>
      <c r="B148" s="5">
        <f>SKEW(B11:B110)</f>
        <v>1.0877038939053616</v>
      </c>
      <c r="C148" s="5">
        <f aca="true" t="shared" si="134" ref="C148:M148">SKEW(C11:C110)</f>
        <v>1.016264996188853</v>
      </c>
      <c r="D148" s="5">
        <f t="shared" si="134"/>
        <v>0.49848961640770634</v>
      </c>
      <c r="E148" s="5">
        <f t="shared" si="134"/>
        <v>0.4014413511644321</v>
      </c>
      <c r="F148" s="5">
        <f t="shared" si="134"/>
        <v>0.4350042356592186</v>
      </c>
      <c r="G148" s="5">
        <f t="shared" si="134"/>
        <v>0.423090540625128</v>
      </c>
      <c r="H148" s="5">
        <f t="shared" si="134"/>
        <v>0.5574579557450515</v>
      </c>
      <c r="I148" s="5">
        <f t="shared" si="134"/>
        <v>0.5655390699370842</v>
      </c>
      <c r="J148" s="5">
        <f t="shared" si="134"/>
        <v>0.4958313376300154</v>
      </c>
      <c r="K148" s="5">
        <f t="shared" si="134"/>
        <v>0.7180853141137072</v>
      </c>
      <c r="L148" s="5">
        <f t="shared" si="134"/>
        <v>0.969159340787352</v>
      </c>
      <c r="M148" s="5">
        <f t="shared" si="134"/>
        <v>0.6994439869666578</v>
      </c>
      <c r="O148" s="5">
        <f>SKEW(O11:O110)</f>
        <v>-0.12991165487575546</v>
      </c>
      <c r="P148" s="5"/>
      <c r="Q148" s="13"/>
      <c r="R148" s="13"/>
      <c r="S148" s="13"/>
      <c r="T148"/>
      <c r="U148" s="5">
        <f aca="true" t="shared" si="135" ref="U148:AI148">SKEW(U11:U110)</f>
        <v>0.646192818292245</v>
      </c>
      <c r="V148" s="5">
        <f t="shared" si="135"/>
        <v>-0.19012139979049164</v>
      </c>
      <c r="W148" s="5">
        <f t="shared" si="135"/>
        <v>-0.13179277562365832</v>
      </c>
      <c r="X148" s="5">
        <f t="shared" si="135"/>
        <v>-0.2391087472804397</v>
      </c>
      <c r="Y148" s="5">
        <f t="shared" si="135"/>
        <v>0.24395891949973014</v>
      </c>
      <c r="Z148" s="5">
        <f t="shared" si="135"/>
        <v>0.25781111786878447</v>
      </c>
      <c r="AA148" s="5">
        <f t="shared" si="135"/>
        <v>0.49761837989531305</v>
      </c>
      <c r="AB148" s="5">
        <f t="shared" si="135"/>
        <v>-0.05107522414394682</v>
      </c>
      <c r="AC148" s="5">
        <f t="shared" si="135"/>
        <v>0.060783648912118717</v>
      </c>
      <c r="AD148" s="5">
        <f t="shared" si="135"/>
        <v>0.04993427158489433</v>
      </c>
      <c r="AE148" s="5">
        <f t="shared" si="135"/>
        <v>-0.1653159939395653</v>
      </c>
      <c r="AF148" s="5">
        <f t="shared" si="135"/>
        <v>0.4404907815747666</v>
      </c>
      <c r="AG148" s="5">
        <f t="shared" si="135"/>
        <v>-0.09034884245202511</v>
      </c>
      <c r="AH148" s="5">
        <f t="shared" si="135"/>
        <v>0.18010397844778264</v>
      </c>
      <c r="AI148" s="5">
        <f t="shared" si="135"/>
        <v>-0.11845437163163067</v>
      </c>
      <c r="AK148" s="5">
        <f>SKEW(AK11:AK110)</f>
        <v>0.23083931422375817</v>
      </c>
      <c r="AL148" s="5">
        <f>SKEW(AL11:AL110)</f>
        <v>0.1447367864674951</v>
      </c>
      <c r="AM148" s="5">
        <f>SKEW(AM11:AM110)</f>
        <v>0.25967005617533584</v>
      </c>
    </row>
    <row r="149" spans="1:39" ht="12.75">
      <c r="A149" s="5" t="s">
        <v>47</v>
      </c>
      <c r="B149" s="5">
        <f>B144/31</f>
        <v>0.03683870967741935</v>
      </c>
      <c r="C149" s="5">
        <f>C144/28.5</f>
        <v>0.03472982456140349</v>
      </c>
      <c r="D149" s="5">
        <f>D144/31</f>
        <v>0.05350967741935486</v>
      </c>
      <c r="E149" s="5">
        <f>E144/30</f>
        <v>0.0809066666666667</v>
      </c>
      <c r="F149" s="5">
        <f>F144/31</f>
        <v>0.11470000000000001</v>
      </c>
      <c r="G149" s="5">
        <f>G144/30</f>
        <v>0.14497666666666661</v>
      </c>
      <c r="H149" s="5">
        <f>H144/31</f>
        <v>0.12850967741935487</v>
      </c>
      <c r="I149" s="5">
        <f>I144/31</f>
        <v>0.12819354838709682</v>
      </c>
      <c r="J149" s="5">
        <f>J144/30</f>
        <v>0.13042999999999996</v>
      </c>
      <c r="K149" s="5">
        <f>K144/31</f>
        <v>0.08005806451612904</v>
      </c>
      <c r="L149" s="5">
        <f>L144/30</f>
        <v>0.06780333333333331</v>
      </c>
      <c r="M149" s="5">
        <f>M144/31</f>
        <v>0.040148387096774193</v>
      </c>
      <c r="N149" s="5">
        <f>N144/365.25</f>
        <v>0.08693771389459273</v>
      </c>
      <c r="O149" s="5">
        <f>O144/365.25</f>
        <v>0.08693771389459272</v>
      </c>
      <c r="P149" s="5"/>
      <c r="Q149" s="13"/>
      <c r="R149" s="5"/>
      <c r="U149" s="5">
        <f>U144/(31+30+31)</f>
        <v>0.08306195652173916</v>
      </c>
      <c r="V149" s="5">
        <f>V144/(31+30+31)</f>
        <v>0.08329456521739129</v>
      </c>
      <c r="W149" s="5">
        <f>W144/(30+31+31)</f>
        <v>0.1337728260869565</v>
      </c>
      <c r="X149" s="5">
        <f>X144/(30+31+31)</f>
        <v>0.1337995652173913</v>
      </c>
      <c r="Y149" s="5">
        <f>Y144/(30+31+30)</f>
        <v>0.09262417582417583</v>
      </c>
      <c r="Z149" s="5">
        <f>Z144/(30+31+30)</f>
        <v>0.09313692307692308</v>
      </c>
      <c r="AA149" s="5">
        <f>AA144/(31+31+28.25)</f>
        <v>0.03757783933518004</v>
      </c>
      <c r="AB149" s="5">
        <f>AB144/(31+31+28.25)</f>
        <v>0.037506481994459835</v>
      </c>
      <c r="AC149" s="5">
        <f>AC144/365.25</f>
        <v>0.0871355509924709</v>
      </c>
      <c r="AD149" s="5">
        <f>AD144/(30+31+30+31+31+30)</f>
        <v>0.12132732240437158</v>
      </c>
      <c r="AE149" s="5">
        <f>AE144/(30+31+30+31+31+30)</f>
        <v>0.12157486338797814</v>
      </c>
      <c r="AF149" s="5">
        <f>AF144/(31+30+31+31+28.25+31)</f>
        <v>0.05237969821673525</v>
      </c>
      <c r="AG149" s="5">
        <f>AG144/(31+30+31+31+28.25+31)</f>
        <v>0.052574375857338825</v>
      </c>
      <c r="AH149" s="5">
        <f>AH144/365.25</f>
        <v>0.08705297741273098</v>
      </c>
      <c r="AI149" s="5">
        <f>AI144/(31+30+31+31+28.25+31)</f>
        <v>0.1746714951989026</v>
      </c>
      <c r="AK149" s="5">
        <f>AK144/365.25</f>
        <v>0.03866611909650927</v>
      </c>
      <c r="AL149" s="5">
        <f>AL144/365.25</f>
        <v>0.0482715947980835</v>
      </c>
      <c r="AM149" s="5">
        <f>AM144/365.25</f>
        <v>0.08707077344284737</v>
      </c>
    </row>
    <row r="150" spans="1:39" ht="12.75">
      <c r="A150" s="20" t="s">
        <v>36</v>
      </c>
      <c r="B150" s="3">
        <f aca="true" t="shared" si="136" ref="B150:M150">MAX(B11:B110)</f>
        <v>3.09</v>
      </c>
      <c r="C150" s="3">
        <f t="shared" si="136"/>
        <v>3.03</v>
      </c>
      <c r="D150" s="3">
        <f t="shared" si="136"/>
        <v>3.64</v>
      </c>
      <c r="E150" s="3">
        <f t="shared" si="136"/>
        <v>5.08</v>
      </c>
      <c r="F150" s="3">
        <f t="shared" si="136"/>
        <v>7.33</v>
      </c>
      <c r="G150" s="3">
        <f t="shared" si="136"/>
        <v>8.79</v>
      </c>
      <c r="H150" s="3">
        <f t="shared" si="136"/>
        <v>8.56</v>
      </c>
      <c r="I150" s="3">
        <f t="shared" si="136"/>
        <v>8.3</v>
      </c>
      <c r="J150" s="3">
        <f t="shared" si="136"/>
        <v>8.11</v>
      </c>
      <c r="K150" s="3">
        <f t="shared" si="136"/>
        <v>6.69</v>
      </c>
      <c r="L150" s="3">
        <f t="shared" si="136"/>
        <v>6.29</v>
      </c>
      <c r="M150" s="3">
        <f t="shared" si="136"/>
        <v>3.14</v>
      </c>
      <c r="O150" s="3">
        <f>MAX(O11:O110)</f>
        <v>42.2</v>
      </c>
      <c r="P150" s="3"/>
      <c r="Q150" s="3">
        <f>MAX(Q11:Q110)</f>
        <v>8.79</v>
      </c>
      <c r="R150" s="3">
        <f>MAX(R11:R110)</f>
        <v>1.14</v>
      </c>
      <c r="S150" s="21">
        <f>MAX(S11:S110)</f>
        <v>12</v>
      </c>
      <c r="T150"/>
      <c r="U150" s="3">
        <f aca="true" t="shared" si="137" ref="U150:AI150">MAX(U11:U110)</f>
        <v>13.440000000000001</v>
      </c>
      <c r="V150" s="3">
        <f t="shared" si="137"/>
        <v>9.578</v>
      </c>
      <c r="W150" s="3">
        <f t="shared" si="137"/>
        <v>17.28</v>
      </c>
      <c r="X150" s="3">
        <f t="shared" si="137"/>
        <v>14.865999999999996</v>
      </c>
      <c r="Y150" s="3">
        <f t="shared" si="137"/>
        <v>15.419999999999998</v>
      </c>
      <c r="Z150" s="3">
        <f t="shared" si="137"/>
        <v>12.428</v>
      </c>
      <c r="AA150" s="3">
        <f t="shared" si="137"/>
        <v>6.54</v>
      </c>
      <c r="AB150" s="3">
        <f t="shared" si="137"/>
        <v>4.862</v>
      </c>
      <c r="AC150" s="3">
        <f t="shared" si="137"/>
        <v>36.666000000000004</v>
      </c>
      <c r="AD150" s="3">
        <f t="shared" si="137"/>
        <v>31.669999999999995</v>
      </c>
      <c r="AE150" s="3">
        <f t="shared" si="137"/>
        <v>26.554000000000002</v>
      </c>
      <c r="AF150" s="3">
        <f t="shared" si="137"/>
        <v>14.760000000000002</v>
      </c>
      <c r="AG150" s="3">
        <f t="shared" si="137"/>
        <v>11.92</v>
      </c>
      <c r="AH150" s="3">
        <f t="shared" si="137"/>
        <v>41.849999999999994</v>
      </c>
      <c r="AI150" s="3">
        <f t="shared" si="137"/>
        <v>36.72599999999999</v>
      </c>
      <c r="AK150" s="3">
        <f>MAX(AK11:AK110)</f>
        <v>21.35</v>
      </c>
      <c r="AL150" s="3">
        <f>MAX(AL11:AL110)</f>
        <v>25.869999999999997</v>
      </c>
      <c r="AM150" s="3">
        <f>MAX(AM11:AM110)</f>
        <v>43.84</v>
      </c>
    </row>
    <row r="151" spans="1:41" ht="12.75">
      <c r="A151" s="20" t="s">
        <v>37</v>
      </c>
      <c r="B151" s="22">
        <f aca="true" t="shared" si="138" ref="B151:M151">MIN(B11:B110)</f>
        <v>0.2</v>
      </c>
      <c r="C151" s="22">
        <f t="shared" si="138"/>
        <v>0.14</v>
      </c>
      <c r="D151" s="22">
        <f t="shared" si="138"/>
        <v>0.17</v>
      </c>
      <c r="E151" s="22">
        <f t="shared" si="138"/>
        <v>0.64</v>
      </c>
      <c r="F151" s="22">
        <f t="shared" si="138"/>
        <v>0.97</v>
      </c>
      <c r="G151" s="22">
        <f t="shared" si="138"/>
        <v>0.6</v>
      </c>
      <c r="H151" s="22">
        <f t="shared" si="138"/>
        <v>1.14</v>
      </c>
      <c r="I151" s="22">
        <f t="shared" si="138"/>
        <v>0.99</v>
      </c>
      <c r="J151" s="22">
        <f t="shared" si="138"/>
        <v>0.84</v>
      </c>
      <c r="K151" s="22">
        <f t="shared" si="138"/>
        <v>0.26</v>
      </c>
      <c r="L151" s="22">
        <f t="shared" si="138"/>
        <v>0.21</v>
      </c>
      <c r="M151" s="22">
        <f t="shared" si="138"/>
        <v>0.09</v>
      </c>
      <c r="O151" s="22">
        <f>MIN(O11:O110)</f>
        <v>19.489999999999995</v>
      </c>
      <c r="P151" s="22"/>
      <c r="Q151" s="22">
        <f>MIN(Q11:Q110)</f>
        <v>3.41</v>
      </c>
      <c r="R151" s="22">
        <f>MIN(R11:R110)</f>
        <v>0.09</v>
      </c>
      <c r="S151" s="23">
        <f>MIN(S11:S110)</f>
        <v>12</v>
      </c>
      <c r="T151"/>
      <c r="U151" s="22">
        <f aca="true" t="shared" si="139" ref="U151:AI151">MIN(U11:U110)</f>
        <v>3.6900000000000004</v>
      </c>
      <c r="V151" s="22">
        <f t="shared" si="139"/>
        <v>5.583999999999999</v>
      </c>
      <c r="W151" s="22">
        <f t="shared" si="139"/>
        <v>5.98</v>
      </c>
      <c r="X151" s="22">
        <f t="shared" si="139"/>
        <v>9.669999999999998</v>
      </c>
      <c r="Y151" s="22">
        <f t="shared" si="139"/>
        <v>1.98</v>
      </c>
      <c r="Z151" s="22">
        <f t="shared" si="139"/>
        <v>5.537999999999999</v>
      </c>
      <c r="AA151" s="22">
        <f t="shared" si="139"/>
        <v>1.3599999999999999</v>
      </c>
      <c r="AB151" s="22">
        <f t="shared" si="139"/>
        <v>1.798</v>
      </c>
      <c r="AC151" s="22">
        <f t="shared" si="139"/>
        <v>27.029999999999994</v>
      </c>
      <c r="AD151" s="22">
        <f t="shared" si="139"/>
        <v>12.66</v>
      </c>
      <c r="AE151" s="22">
        <f t="shared" si="139"/>
        <v>18.36</v>
      </c>
      <c r="AF151" s="22">
        <f t="shared" si="139"/>
        <v>5.61</v>
      </c>
      <c r="AG151" s="22">
        <f t="shared" si="139"/>
        <v>7.359999999999999</v>
      </c>
      <c r="AH151" s="22">
        <f t="shared" si="139"/>
        <v>22.509999999999998</v>
      </c>
      <c r="AI151" s="22">
        <f t="shared" si="139"/>
        <v>27.176</v>
      </c>
      <c r="AK151" s="22">
        <f>MIN(AK11:AK110)</f>
        <v>7.3999999999999995</v>
      </c>
      <c r="AL151" s="22">
        <f>MIN(AL11:AL110)</f>
        <v>7.2</v>
      </c>
      <c r="AM151" s="22">
        <f>MIN(AM11:AM110)</f>
        <v>21.73</v>
      </c>
      <c r="AN151" s="24"/>
      <c r="AO151" s="24"/>
    </row>
    <row r="152" spans="1:41" s="5" customFormat="1" ht="12.75">
      <c r="A152" s="20" t="s">
        <v>48</v>
      </c>
      <c r="B152" s="27">
        <f aca="true" t="shared" si="140" ref="B152:M152">COUNT(B11:B110)</f>
        <v>100</v>
      </c>
      <c r="C152" s="27">
        <f t="shared" si="140"/>
        <v>100</v>
      </c>
      <c r="D152" s="27">
        <f t="shared" si="140"/>
        <v>100</v>
      </c>
      <c r="E152" s="27">
        <f t="shared" si="140"/>
        <v>100</v>
      </c>
      <c r="F152" s="27">
        <f t="shared" si="140"/>
        <v>100</v>
      </c>
      <c r="G152" s="27">
        <f t="shared" si="140"/>
        <v>100</v>
      </c>
      <c r="H152" s="27">
        <f t="shared" si="140"/>
        <v>100</v>
      </c>
      <c r="I152" s="27">
        <f t="shared" si="140"/>
        <v>100</v>
      </c>
      <c r="J152" s="27">
        <f t="shared" si="140"/>
        <v>100</v>
      </c>
      <c r="K152" s="27">
        <f t="shared" si="140"/>
        <v>100</v>
      </c>
      <c r="L152" s="27">
        <f t="shared" si="140"/>
        <v>100</v>
      </c>
      <c r="M152" s="27">
        <f t="shared" si="140"/>
        <v>100</v>
      </c>
      <c r="N152" s="27"/>
      <c r="O152" s="27">
        <f>COUNT(O11:O110)</f>
        <v>100</v>
      </c>
      <c r="P152" s="27"/>
      <c r="Q152" s="27">
        <f>COUNT(Q11:Q110)</f>
        <v>100</v>
      </c>
      <c r="R152" s="27">
        <f>COUNT(R11:R110)</f>
        <v>100</v>
      </c>
      <c r="S152" s="27">
        <f>COUNT(S11:S110)</f>
        <v>100</v>
      </c>
      <c r="T152"/>
      <c r="U152" s="27">
        <f aca="true" t="shared" si="141" ref="U152:AI152">COUNT(U11:U110)</f>
        <v>100</v>
      </c>
      <c r="V152" s="27">
        <f t="shared" si="141"/>
        <v>100</v>
      </c>
      <c r="W152" s="27">
        <f t="shared" si="141"/>
        <v>100</v>
      </c>
      <c r="X152" s="27">
        <f t="shared" si="141"/>
        <v>100</v>
      </c>
      <c r="Y152" s="27">
        <f t="shared" si="141"/>
        <v>100</v>
      </c>
      <c r="Z152" s="27">
        <f t="shared" si="141"/>
        <v>100</v>
      </c>
      <c r="AA152" s="27">
        <f t="shared" si="141"/>
        <v>100</v>
      </c>
      <c r="AB152" s="27">
        <f t="shared" si="141"/>
        <v>100</v>
      </c>
      <c r="AC152" s="27">
        <f t="shared" si="141"/>
        <v>100</v>
      </c>
      <c r="AD152" s="27">
        <f t="shared" si="141"/>
        <v>100</v>
      </c>
      <c r="AE152" s="27">
        <f t="shared" si="141"/>
        <v>100</v>
      </c>
      <c r="AF152" s="27">
        <f t="shared" si="141"/>
        <v>100</v>
      </c>
      <c r="AG152" s="27">
        <f t="shared" si="141"/>
        <v>100</v>
      </c>
      <c r="AH152" s="27">
        <f t="shared" si="141"/>
        <v>100</v>
      </c>
      <c r="AI152" s="27">
        <f t="shared" si="141"/>
        <v>100</v>
      </c>
      <c r="AJ152"/>
      <c r="AK152" s="27">
        <f>COUNT(AK11:AK110)</f>
        <v>100</v>
      </c>
      <c r="AL152" s="27">
        <f>COUNT(AL11:AL110)</f>
        <v>100</v>
      </c>
      <c r="AM152" s="27">
        <f>COUNT(AM11:AM110)</f>
        <v>100</v>
      </c>
      <c r="AN152"/>
      <c r="AO152"/>
    </row>
    <row r="153" spans="1:41" s="5" customFormat="1" ht="12.75">
      <c r="A153"/>
      <c r="N153"/>
      <c r="O153"/>
      <c r="P15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2.75">
      <c r="A154" t="s">
        <v>42</v>
      </c>
      <c r="B154" s="17">
        <f>+A11</f>
        <v>1901</v>
      </c>
      <c r="C154" s="17">
        <f>+A60</f>
        <v>1950</v>
      </c>
      <c r="E154" s="17">
        <f>+C154-B154+1</f>
        <v>50</v>
      </c>
      <c r="N154"/>
      <c r="O154"/>
      <c r="P154"/>
      <c r="Q154" s="13"/>
      <c r="R154" s="13"/>
      <c r="S154" s="13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2.75">
      <c r="A155" s="5" t="s">
        <v>43</v>
      </c>
      <c r="B155" s="18">
        <f aca="true" t="shared" si="142" ref="B155:M155">AVERAGE(B11:B60)</f>
        <v>1.1607999999999996</v>
      </c>
      <c r="C155" s="18">
        <f t="shared" si="142"/>
        <v>1.0846000000000002</v>
      </c>
      <c r="D155" s="18">
        <f t="shared" si="142"/>
        <v>1.5809999999999997</v>
      </c>
      <c r="E155" s="18">
        <f t="shared" si="142"/>
        <v>2.3318000000000008</v>
      </c>
      <c r="F155" s="18">
        <f t="shared" si="142"/>
        <v>3.5464</v>
      </c>
      <c r="G155" s="18">
        <f t="shared" si="142"/>
        <v>4.511399999999999</v>
      </c>
      <c r="H155" s="18">
        <f t="shared" si="142"/>
        <v>3.8618</v>
      </c>
      <c r="I155" s="18">
        <f t="shared" si="142"/>
        <v>3.6900000000000004</v>
      </c>
      <c r="J155" s="18">
        <f t="shared" si="142"/>
        <v>3.8662</v>
      </c>
      <c r="K155" s="18">
        <f t="shared" si="142"/>
        <v>2.4146</v>
      </c>
      <c r="L155" s="18">
        <f t="shared" si="142"/>
        <v>1.9771999999999996</v>
      </c>
      <c r="M155" s="18">
        <f t="shared" si="142"/>
        <v>1.1796</v>
      </c>
      <c r="N155" s="5">
        <f>SUM(B155:M155)</f>
        <v>31.2054</v>
      </c>
      <c r="O155" s="18">
        <f>AVERAGE(O11:O60)</f>
        <v>31.205399999999994</v>
      </c>
      <c r="P155" s="18"/>
      <c r="Q155" s="13"/>
      <c r="R155" s="13"/>
      <c r="S155" s="13"/>
      <c r="T155"/>
      <c r="U155" s="18">
        <f aca="true" t="shared" si="143" ref="U155:AI155">AVERAGE(U11:U60)</f>
        <v>7.459200000000001</v>
      </c>
      <c r="V155" s="18">
        <f t="shared" si="143"/>
        <v>7.484599999999997</v>
      </c>
      <c r="W155" s="18">
        <f t="shared" si="143"/>
        <v>12.063200000000002</v>
      </c>
      <c r="X155" s="18">
        <f t="shared" si="143"/>
        <v>12.135599999999995</v>
      </c>
      <c r="Y155" s="18">
        <f t="shared" si="143"/>
        <v>8.258</v>
      </c>
      <c r="Z155" s="18">
        <f t="shared" si="143"/>
        <v>8.33688</v>
      </c>
      <c r="AA155" s="18">
        <f t="shared" si="143"/>
        <v>3.4523999999999995</v>
      </c>
      <c r="AB155" s="18">
        <f t="shared" si="143"/>
        <v>3.432</v>
      </c>
      <c r="AC155" s="18">
        <f t="shared" si="143"/>
        <v>31.372759999999992</v>
      </c>
      <c r="AD155" s="18">
        <f t="shared" si="143"/>
        <v>21.8076</v>
      </c>
      <c r="AE155" s="18">
        <f t="shared" si="143"/>
        <v>21.952080000000002</v>
      </c>
      <c r="AF155" s="18">
        <f t="shared" si="143"/>
        <v>9.432199999999998</v>
      </c>
      <c r="AG155" s="18">
        <f t="shared" si="143"/>
        <v>9.444959999999998</v>
      </c>
      <c r="AH155" s="18">
        <f t="shared" si="143"/>
        <v>31.399999999999995</v>
      </c>
      <c r="AI155" s="18">
        <f t="shared" si="143"/>
        <v>31.378920000000004</v>
      </c>
      <c r="AJ155"/>
      <c r="AK155" s="18">
        <f>AVERAGE(AK11:AK60)</f>
        <v>14.216000000000006</v>
      </c>
      <c r="AL155" s="18">
        <f>AVERAGE(AL11:AL60)</f>
        <v>16.989400000000003</v>
      </c>
      <c r="AM155" s="18">
        <f>AVERAGE(AM11:AM60)</f>
        <v>31.329</v>
      </c>
      <c r="AN155"/>
      <c r="AO155"/>
    </row>
    <row r="156" spans="1:41" s="5" customFormat="1" ht="12.75">
      <c r="A156" t="s">
        <v>44</v>
      </c>
      <c r="B156" s="18">
        <f aca="true" t="shared" si="144" ref="B156:M156">MEDIAN(B11:B60)</f>
        <v>0.94</v>
      </c>
      <c r="C156" s="18">
        <f t="shared" si="144"/>
        <v>0.92</v>
      </c>
      <c r="D156" s="18">
        <f t="shared" si="144"/>
        <v>1.4649999999999999</v>
      </c>
      <c r="E156" s="18">
        <f t="shared" si="144"/>
        <v>2.1900000000000004</v>
      </c>
      <c r="F156" s="18">
        <f t="shared" si="144"/>
        <v>3.51</v>
      </c>
      <c r="G156" s="18">
        <f t="shared" si="144"/>
        <v>4.27</v>
      </c>
      <c r="H156" s="18">
        <f t="shared" si="144"/>
        <v>3.73</v>
      </c>
      <c r="I156" s="18">
        <f t="shared" si="144"/>
        <v>3.3</v>
      </c>
      <c r="J156" s="18">
        <f t="shared" si="144"/>
        <v>3.64</v>
      </c>
      <c r="K156" s="18">
        <f t="shared" si="144"/>
        <v>2.215</v>
      </c>
      <c r="L156" s="18">
        <f t="shared" si="144"/>
        <v>1.745</v>
      </c>
      <c r="M156" s="18">
        <f t="shared" si="144"/>
        <v>1.14</v>
      </c>
      <c r="N156"/>
      <c r="O156" s="18">
        <f>MEDIAN(O11:O60)</f>
        <v>31.53</v>
      </c>
      <c r="P156" s="18"/>
      <c r="Q156" s="13"/>
      <c r="R156" s="13"/>
      <c r="S156" s="13"/>
      <c r="T156"/>
      <c r="U156" s="18">
        <f aca="true" t="shared" si="145" ref="U156:AI156">MEDIAN(U11:U60)</f>
        <v>7.41</v>
      </c>
      <c r="V156" s="18">
        <f t="shared" si="145"/>
        <v>7.571</v>
      </c>
      <c r="W156" s="18">
        <f t="shared" si="145"/>
        <v>11.989999999999998</v>
      </c>
      <c r="X156" s="18">
        <f t="shared" si="145"/>
        <v>12.282</v>
      </c>
      <c r="Y156" s="18">
        <f t="shared" si="145"/>
        <v>7.705</v>
      </c>
      <c r="Z156" s="18">
        <f t="shared" si="145"/>
        <v>8.329</v>
      </c>
      <c r="AA156" s="18">
        <f t="shared" si="145"/>
        <v>3.3800000000000003</v>
      </c>
      <c r="AB156" s="18">
        <f t="shared" si="145"/>
        <v>3.3880000000000003</v>
      </c>
      <c r="AC156" s="18">
        <f t="shared" si="145"/>
        <v>31.264</v>
      </c>
      <c r="AD156" s="18">
        <f t="shared" si="145"/>
        <v>21.875</v>
      </c>
      <c r="AE156" s="18">
        <f t="shared" si="145"/>
        <v>21.980999999999998</v>
      </c>
      <c r="AF156" s="18">
        <f t="shared" si="145"/>
        <v>9.245000000000001</v>
      </c>
      <c r="AG156" s="18">
        <f t="shared" si="145"/>
        <v>9.504</v>
      </c>
      <c r="AH156" s="18">
        <f t="shared" si="145"/>
        <v>30.665</v>
      </c>
      <c r="AI156" s="18">
        <f t="shared" si="145"/>
        <v>31.397</v>
      </c>
      <c r="AJ156"/>
      <c r="AK156" s="18">
        <f>MEDIAN(AK11:AK60)</f>
        <v>13.875</v>
      </c>
      <c r="AL156" s="18">
        <f>MEDIAN(AL11:AL60)</f>
        <v>16.585</v>
      </c>
      <c r="AM156" s="18">
        <f>MEDIAN(AM11:AM60)</f>
        <v>30.339999999999996</v>
      </c>
      <c r="AN156"/>
      <c r="AO156"/>
    </row>
    <row r="157" spans="1:41" s="5" customFormat="1" ht="12.75">
      <c r="A157" t="s">
        <v>45</v>
      </c>
      <c r="B157" s="18">
        <f aca="true" t="shared" si="146" ref="B157:M157">MODE(B11:B60)</f>
        <v>0.67</v>
      </c>
      <c r="C157" s="18">
        <f t="shared" si="146"/>
        <v>0.63</v>
      </c>
      <c r="D157" s="18">
        <f t="shared" si="146"/>
        <v>1.12</v>
      </c>
      <c r="E157" s="18">
        <f t="shared" si="146"/>
        <v>1.59</v>
      </c>
      <c r="F157" s="18" t="e">
        <f t="shared" si="146"/>
        <v>#N/A</v>
      </c>
      <c r="G157" s="18">
        <f t="shared" si="146"/>
        <v>3.09</v>
      </c>
      <c r="H157" s="18">
        <f t="shared" si="146"/>
        <v>5.83</v>
      </c>
      <c r="I157" s="18">
        <f t="shared" si="146"/>
        <v>3.3</v>
      </c>
      <c r="J157" s="18">
        <f t="shared" si="146"/>
        <v>5.49</v>
      </c>
      <c r="K157" s="18">
        <f t="shared" si="146"/>
        <v>2.17</v>
      </c>
      <c r="L157" s="18">
        <f t="shared" si="146"/>
        <v>1.56</v>
      </c>
      <c r="M157" s="18">
        <f t="shared" si="146"/>
        <v>1.14</v>
      </c>
      <c r="N157"/>
      <c r="O157" s="18">
        <f>MODE(O11:O60)</f>
        <v>31.230000000000004</v>
      </c>
      <c r="P157" s="18"/>
      <c r="Q157" s="13"/>
      <c r="R157" s="13"/>
      <c r="S157" s="13"/>
      <c r="T157"/>
      <c r="U157" s="18">
        <f aca="true" t="shared" si="147" ref="U157:AI157">MODE(U11:U60)</f>
        <v>6.26</v>
      </c>
      <c r="V157" s="18" t="e">
        <f t="shared" si="147"/>
        <v>#N/A</v>
      </c>
      <c r="W157" s="18" t="e">
        <f t="shared" si="147"/>
        <v>#N/A</v>
      </c>
      <c r="X157" s="18" t="e">
        <f t="shared" si="147"/>
        <v>#N/A</v>
      </c>
      <c r="Y157" s="18">
        <f t="shared" si="147"/>
        <v>12.74</v>
      </c>
      <c r="Z157" s="18">
        <f t="shared" si="147"/>
        <v>8.744</v>
      </c>
      <c r="AA157" s="18">
        <f t="shared" si="147"/>
        <v>3.62</v>
      </c>
      <c r="AB157" s="18">
        <f t="shared" si="147"/>
        <v>3.102</v>
      </c>
      <c r="AC157" s="18">
        <f t="shared" si="147"/>
        <v>29.65</v>
      </c>
      <c r="AD157" s="18" t="e">
        <f t="shared" si="147"/>
        <v>#N/A</v>
      </c>
      <c r="AE157" s="18" t="e">
        <f t="shared" si="147"/>
        <v>#N/A</v>
      </c>
      <c r="AF157" s="18" t="e">
        <f t="shared" si="147"/>
        <v>#N/A</v>
      </c>
      <c r="AG157" s="18" t="e">
        <f t="shared" si="147"/>
        <v>#N/A</v>
      </c>
      <c r="AH157" s="18">
        <f t="shared" si="147"/>
        <v>29.509999999999998</v>
      </c>
      <c r="AI157" s="18">
        <f t="shared" si="147"/>
        <v>31.512</v>
      </c>
      <c r="AJ157"/>
      <c r="AK157" s="18" t="e">
        <f>MODE(AK11:AK60)</f>
        <v>#N/A</v>
      </c>
      <c r="AL157" s="18" t="e">
        <f>MODE(AL11:AL60)</f>
        <v>#N/A</v>
      </c>
      <c r="AM157" s="18">
        <f>MODE(AM11:AM60)</f>
        <v>27.060000000000002</v>
      </c>
      <c r="AN157"/>
      <c r="AO157"/>
    </row>
    <row r="158" spans="1:39" ht="12.75">
      <c r="A158" s="5" t="s">
        <v>46</v>
      </c>
      <c r="B158" s="5">
        <f>STDEVP(B11:B60)</f>
        <v>0.5915195347577292</v>
      </c>
      <c r="C158" s="5">
        <f aca="true" t="shared" si="148" ref="C158:M158">STDEVP(C11:C60)</f>
        <v>0.5606039957046325</v>
      </c>
      <c r="D158" s="5">
        <f t="shared" si="148"/>
        <v>0.6964746944433808</v>
      </c>
      <c r="E158" s="5">
        <f t="shared" si="148"/>
        <v>0.9446580121927706</v>
      </c>
      <c r="F158" s="5">
        <f t="shared" si="148"/>
        <v>1.3545844528858264</v>
      </c>
      <c r="G158" s="5">
        <f t="shared" si="148"/>
        <v>1.9513738852408584</v>
      </c>
      <c r="H158" s="5">
        <f t="shared" si="148"/>
        <v>1.4448967990828951</v>
      </c>
      <c r="I158" s="5">
        <f t="shared" si="148"/>
        <v>1.5812121932239196</v>
      </c>
      <c r="J158" s="5">
        <f t="shared" si="148"/>
        <v>1.5783090825310504</v>
      </c>
      <c r="K158" s="5">
        <f t="shared" si="148"/>
        <v>1.2265483439310494</v>
      </c>
      <c r="L158" s="5">
        <f t="shared" si="148"/>
        <v>1.0873031591971034</v>
      </c>
      <c r="M158" s="5">
        <f t="shared" si="148"/>
        <v>0.542663652735283</v>
      </c>
      <c r="O158" s="5">
        <f>STDEVP(O11:O60)</f>
        <v>4.286708392228307</v>
      </c>
      <c r="P158" s="5"/>
      <c r="Q158" s="13"/>
      <c r="R158" s="13"/>
      <c r="S158" s="13"/>
      <c r="T158"/>
      <c r="U158" s="5">
        <f aca="true" t="shared" si="149" ref="U158:AI158">STDEVP(U11:U60)</f>
        <v>1.872306427911835</v>
      </c>
      <c r="V158" s="5">
        <f t="shared" si="149"/>
        <v>0.8799428390526586</v>
      </c>
      <c r="W158" s="5">
        <f t="shared" si="149"/>
        <v>2.3571223472700753</v>
      </c>
      <c r="X158" s="5">
        <f t="shared" si="149"/>
        <v>1.1254382257591933</v>
      </c>
      <c r="Y158" s="5">
        <f t="shared" si="149"/>
        <v>2.54704299139218</v>
      </c>
      <c r="Z158" s="5">
        <f t="shared" si="149"/>
        <v>1.003010361661329</v>
      </c>
      <c r="AA158" s="5">
        <f t="shared" si="149"/>
        <v>0.8652157187661357</v>
      </c>
      <c r="AB158" s="5">
        <f t="shared" si="149"/>
        <v>0.37397604201338835</v>
      </c>
      <c r="AC158" s="5">
        <f t="shared" si="149"/>
        <v>2.063222097206213</v>
      </c>
      <c r="AD158" s="5">
        <f t="shared" si="149"/>
        <v>3.5575129289996585</v>
      </c>
      <c r="AE158" s="5">
        <f t="shared" si="149"/>
        <v>1.9064697410659324</v>
      </c>
      <c r="AF158" s="5">
        <f t="shared" si="149"/>
        <v>1.8814540015637033</v>
      </c>
      <c r="AG158" s="5">
        <f t="shared" si="149"/>
        <v>0.6988356304596954</v>
      </c>
      <c r="AH158" s="5">
        <f t="shared" si="149"/>
        <v>4.3643423330440685</v>
      </c>
      <c r="AI158" s="5">
        <f t="shared" si="149"/>
        <v>2.100349121836653</v>
      </c>
      <c r="AK158" s="5">
        <f>STDEVP(AK11:AK60)</f>
        <v>2.6892050870098796</v>
      </c>
      <c r="AL158" s="5">
        <f>STDEVP(AL11:AL60)</f>
        <v>3.694378112754553</v>
      </c>
      <c r="AM158" s="5">
        <f>STDEVP(AM11:AM60)</f>
        <v>4.869443602712742</v>
      </c>
    </row>
    <row r="159" spans="1:39" ht="12.75">
      <c r="A159" s="5" t="s">
        <v>56</v>
      </c>
      <c r="B159" s="5">
        <f>SKEW(B11:B60)</f>
        <v>0.9559707785161694</v>
      </c>
      <c r="C159" s="5">
        <f aca="true" t="shared" si="150" ref="C159:M159">SKEW(C11:C60)</f>
        <v>1.1372785039927806</v>
      </c>
      <c r="D159" s="5">
        <f t="shared" si="150"/>
        <v>0.2335407976200141</v>
      </c>
      <c r="E159" s="5">
        <f t="shared" si="150"/>
        <v>0.5814533077648497</v>
      </c>
      <c r="F159" s="5">
        <f t="shared" si="150"/>
        <v>0.46041501628759035</v>
      </c>
      <c r="G159" s="5">
        <f t="shared" si="150"/>
        <v>0.19993516340006826</v>
      </c>
      <c r="H159" s="5">
        <f t="shared" si="150"/>
        <v>0.4930509937368311</v>
      </c>
      <c r="I159" s="5">
        <f t="shared" si="150"/>
        <v>0.6521767151125386</v>
      </c>
      <c r="J159" s="5">
        <f t="shared" si="150"/>
        <v>0.93035226502783</v>
      </c>
      <c r="K159" s="5">
        <f t="shared" si="150"/>
        <v>1.3279262084618138</v>
      </c>
      <c r="L159" s="5">
        <f t="shared" si="150"/>
        <v>0.6498289474263891</v>
      </c>
      <c r="M159" s="5">
        <f t="shared" si="150"/>
        <v>0.24886504009172156</v>
      </c>
      <c r="O159" s="5">
        <f>SKEW(O11:O60)</f>
        <v>-0.14921327477711607</v>
      </c>
      <c r="P159" s="5"/>
      <c r="Q159" s="13"/>
      <c r="R159" s="13"/>
      <c r="S159" s="13"/>
      <c r="T159"/>
      <c r="U159" s="5">
        <f aca="true" t="shared" si="151" ref="U159:AI159">SKEW(U11:U60)</f>
        <v>0.4868604661210494</v>
      </c>
      <c r="V159" s="5">
        <f t="shared" si="151"/>
        <v>0.05351540132463226</v>
      </c>
      <c r="W159" s="5">
        <f t="shared" si="151"/>
        <v>-0.2948401472231748</v>
      </c>
      <c r="X159" s="5">
        <f t="shared" si="151"/>
        <v>-0.7220348363632793</v>
      </c>
      <c r="Y159" s="5">
        <f t="shared" si="151"/>
        <v>0.7850124914305486</v>
      </c>
      <c r="Z159" s="5">
        <f t="shared" si="151"/>
        <v>-0.12906662168007746</v>
      </c>
      <c r="AA159" s="5">
        <f t="shared" si="151"/>
        <v>0.5205297854131515</v>
      </c>
      <c r="AB159" s="5">
        <f t="shared" si="151"/>
        <v>0.9455004234538388</v>
      </c>
      <c r="AC159" s="5">
        <f t="shared" si="151"/>
        <v>0.2344893738199467</v>
      </c>
      <c r="AD159" s="5">
        <f t="shared" si="151"/>
        <v>0.19956360573242207</v>
      </c>
      <c r="AE159" s="5">
        <f t="shared" si="151"/>
        <v>0.10464744125666549</v>
      </c>
      <c r="AF159" s="5">
        <f t="shared" si="151"/>
        <v>0.1247154490673653</v>
      </c>
      <c r="AG159" s="5">
        <f t="shared" si="151"/>
        <v>-0.15267074283808005</v>
      </c>
      <c r="AH159" s="5">
        <f t="shared" si="151"/>
        <v>0.4885286154095803</v>
      </c>
      <c r="AI159" s="5">
        <f t="shared" si="151"/>
        <v>0.14636959177525075</v>
      </c>
      <c r="AK159" s="5">
        <f>SKEW(AK11:AK60)</f>
        <v>0.1871493875732895</v>
      </c>
      <c r="AL159" s="5">
        <f>SKEW(AL11:AL60)</f>
        <v>0.5746148630697105</v>
      </c>
      <c r="AM159" s="5">
        <f>SKEW(AM11:AM60)</f>
        <v>0.36313589441733124</v>
      </c>
    </row>
    <row r="160" spans="1:39" ht="12.75">
      <c r="A160" s="5" t="s">
        <v>47</v>
      </c>
      <c r="B160" s="5">
        <f>B155/31</f>
        <v>0.03744516129032257</v>
      </c>
      <c r="C160" s="5">
        <f>C155/28.5</f>
        <v>0.038056140350877204</v>
      </c>
      <c r="D160" s="5">
        <f>D155/31</f>
        <v>0.05099999999999999</v>
      </c>
      <c r="E160" s="5">
        <f>E155/30</f>
        <v>0.0777266666666667</v>
      </c>
      <c r="F160" s="5">
        <f>F155/31</f>
        <v>0.1144</v>
      </c>
      <c r="G160" s="5">
        <f>G155/30</f>
        <v>0.15037999999999999</v>
      </c>
      <c r="H160" s="5">
        <f>H155/31</f>
        <v>0.1245741935483871</v>
      </c>
      <c r="I160" s="5">
        <f>I155/31</f>
        <v>0.11903225806451614</v>
      </c>
      <c r="J160" s="5">
        <f>J155/30</f>
        <v>0.12887333333333334</v>
      </c>
      <c r="K160" s="5">
        <f>K155/31</f>
        <v>0.07789032258064517</v>
      </c>
      <c r="L160" s="5">
        <f>L155/30</f>
        <v>0.06590666666666666</v>
      </c>
      <c r="M160" s="5">
        <f>M155/31</f>
        <v>0.038051612903225805</v>
      </c>
      <c r="N160" s="5">
        <f>N155/365.25</f>
        <v>0.08543572895277207</v>
      </c>
      <c r="O160" s="5">
        <f>O155/365.25</f>
        <v>0.08543572895277206</v>
      </c>
      <c r="P160" s="5"/>
      <c r="Q160" s="13"/>
      <c r="R160" s="5"/>
      <c r="U160" s="5">
        <f>U155/(31+30+31)</f>
        <v>0.08107826086956522</v>
      </c>
      <c r="V160" s="5">
        <f>V155/(31+30+31)</f>
        <v>0.08135434782608693</v>
      </c>
      <c r="W160" s="5">
        <f>W155/(30+31+31)</f>
        <v>0.13112173913043482</v>
      </c>
      <c r="X160" s="5">
        <f>X155/(30+31+31)</f>
        <v>0.13190869565217386</v>
      </c>
      <c r="Y160" s="5">
        <f>Y155/(30+31+30)</f>
        <v>0.09074725274725273</v>
      </c>
      <c r="Z160" s="5">
        <f>Z155/(30+31+30)</f>
        <v>0.09161406593406594</v>
      </c>
      <c r="AA160" s="5">
        <f>AA155/(31+31+28.25)</f>
        <v>0.03825373961218836</v>
      </c>
      <c r="AB160" s="5">
        <f>AB155/(31+31+28.25)</f>
        <v>0.03802770083102493</v>
      </c>
      <c r="AC160" s="5">
        <f>AC155/365.25</f>
        <v>0.08589393566050649</v>
      </c>
      <c r="AD160" s="5">
        <f>AD155/(30+31+30+31+31+30)</f>
        <v>0.1191672131147541</v>
      </c>
      <c r="AE160" s="5">
        <f>AE155/(30+31+30+31+31+30)</f>
        <v>0.11995672131147542</v>
      </c>
      <c r="AF160" s="5">
        <f>AF155/(31+30+31+31+28.25+31)</f>
        <v>0.051754183813443065</v>
      </c>
      <c r="AG160" s="5">
        <f>AG155/(31+30+31+31+28.25+31)</f>
        <v>0.05182419753086419</v>
      </c>
      <c r="AH160" s="5">
        <f>AH155/365.25</f>
        <v>0.08596851471594796</v>
      </c>
      <c r="AI160" s="5">
        <f>AI155/(31+30+31+31+28.25+31)</f>
        <v>0.17217514403292183</v>
      </c>
      <c r="AK160" s="5">
        <f>AK155/365.25</f>
        <v>0.03892128678986997</v>
      </c>
      <c r="AL160" s="5">
        <f>AL155/365.25</f>
        <v>0.04651444216290213</v>
      </c>
      <c r="AM160" s="5">
        <f>AM155/365.25</f>
        <v>0.08577412731006161</v>
      </c>
    </row>
    <row r="161" spans="1:39" ht="12.75">
      <c r="A161" s="20" t="s">
        <v>36</v>
      </c>
      <c r="B161" s="3">
        <f aca="true" t="shared" si="152" ref="B161:M161">MAX(B11:B60)</f>
        <v>2.87</v>
      </c>
      <c r="C161" s="3">
        <f t="shared" si="152"/>
        <v>3.03</v>
      </c>
      <c r="D161" s="3">
        <f t="shared" si="152"/>
        <v>3.17</v>
      </c>
      <c r="E161" s="3">
        <f t="shared" si="152"/>
        <v>4.89</v>
      </c>
      <c r="F161" s="3">
        <f t="shared" si="152"/>
        <v>7.33</v>
      </c>
      <c r="G161" s="3">
        <f t="shared" si="152"/>
        <v>8.79</v>
      </c>
      <c r="H161" s="3">
        <f t="shared" si="152"/>
        <v>7.61</v>
      </c>
      <c r="I161" s="3">
        <f t="shared" si="152"/>
        <v>8.26</v>
      </c>
      <c r="J161" s="3">
        <f t="shared" si="152"/>
        <v>8.11</v>
      </c>
      <c r="K161" s="3">
        <f t="shared" si="152"/>
        <v>6.69</v>
      </c>
      <c r="L161" s="3">
        <f t="shared" si="152"/>
        <v>4.76</v>
      </c>
      <c r="M161" s="3">
        <f t="shared" si="152"/>
        <v>2.25</v>
      </c>
      <c r="O161" s="3">
        <f>MAX(O11:O60)</f>
        <v>42.2</v>
      </c>
      <c r="P161" s="3"/>
      <c r="Q161" s="3">
        <f>MAX(Q11:Q60)</f>
        <v>8.79</v>
      </c>
      <c r="R161" s="3">
        <f>MAX(R11:R60)</f>
        <v>1.14</v>
      </c>
      <c r="S161" s="21">
        <f>MAX(S11:S60)</f>
        <v>12</v>
      </c>
      <c r="T161"/>
      <c r="U161" s="3">
        <f aca="true" t="shared" si="153" ref="U161:AI161">MAX(U11:U60)</f>
        <v>12.67</v>
      </c>
      <c r="V161" s="3">
        <f t="shared" si="153"/>
        <v>9.578</v>
      </c>
      <c r="W161" s="3">
        <f t="shared" si="153"/>
        <v>16.29</v>
      </c>
      <c r="X161" s="3">
        <f t="shared" si="153"/>
        <v>14.038</v>
      </c>
      <c r="Y161" s="3">
        <f t="shared" si="153"/>
        <v>15.419999999999998</v>
      </c>
      <c r="Z161" s="3">
        <f t="shared" si="153"/>
        <v>10.755999999999998</v>
      </c>
      <c r="AA161" s="3">
        <f t="shared" si="153"/>
        <v>5.710000000000001</v>
      </c>
      <c r="AB161" s="3">
        <f t="shared" si="153"/>
        <v>4.468000000000001</v>
      </c>
      <c r="AC161" s="3">
        <f t="shared" si="153"/>
        <v>36.666000000000004</v>
      </c>
      <c r="AD161" s="3">
        <f t="shared" si="153"/>
        <v>30.759999999999998</v>
      </c>
      <c r="AE161" s="3">
        <f t="shared" si="153"/>
        <v>26.554000000000002</v>
      </c>
      <c r="AF161" s="3">
        <f t="shared" si="153"/>
        <v>13.03</v>
      </c>
      <c r="AG161" s="3">
        <f t="shared" si="153"/>
        <v>11.124</v>
      </c>
      <c r="AH161" s="3">
        <f t="shared" si="153"/>
        <v>41.849999999999994</v>
      </c>
      <c r="AI161" s="3">
        <f t="shared" si="153"/>
        <v>36.72599999999999</v>
      </c>
      <c r="AK161" s="3">
        <f>MAX(AK11:AK60)</f>
        <v>21.03</v>
      </c>
      <c r="AL161" s="3">
        <f>MAX(AL11:AL60)</f>
        <v>25.869999999999997</v>
      </c>
      <c r="AM161" s="3">
        <f>MAX(AM11:AM60)</f>
        <v>43.78</v>
      </c>
    </row>
    <row r="162" spans="1:41" ht="12.75">
      <c r="A162" s="20" t="s">
        <v>37</v>
      </c>
      <c r="B162" s="22">
        <f aca="true" t="shared" si="154" ref="B162:M162">MIN(B11:B60)</f>
        <v>0.42</v>
      </c>
      <c r="C162" s="22">
        <f t="shared" si="154"/>
        <v>0.22</v>
      </c>
      <c r="D162" s="22">
        <f t="shared" si="154"/>
        <v>0.17</v>
      </c>
      <c r="E162" s="22">
        <f t="shared" si="154"/>
        <v>0.64</v>
      </c>
      <c r="F162" s="22">
        <f t="shared" si="154"/>
        <v>1.02</v>
      </c>
      <c r="G162" s="22">
        <f t="shared" si="154"/>
        <v>0.6</v>
      </c>
      <c r="H162" s="22">
        <f t="shared" si="154"/>
        <v>1.14</v>
      </c>
      <c r="I162" s="22">
        <f t="shared" si="154"/>
        <v>0.99</v>
      </c>
      <c r="J162" s="22">
        <f t="shared" si="154"/>
        <v>1.33</v>
      </c>
      <c r="K162" s="22">
        <f t="shared" si="154"/>
        <v>0.74</v>
      </c>
      <c r="L162" s="22">
        <f t="shared" si="154"/>
        <v>0.21</v>
      </c>
      <c r="M162" s="22">
        <f t="shared" si="154"/>
        <v>0.09</v>
      </c>
      <c r="O162" s="22">
        <f>MIN(O11:O60)</f>
        <v>19.489999999999995</v>
      </c>
      <c r="P162" s="22"/>
      <c r="Q162" s="22">
        <f>MIN(Q11:Q60)</f>
        <v>3.56</v>
      </c>
      <c r="R162" s="22">
        <f>MIN(R11:R60)</f>
        <v>0.09</v>
      </c>
      <c r="S162" s="23">
        <f>MIN(S11:S60)</f>
        <v>12</v>
      </c>
      <c r="T162"/>
      <c r="U162" s="22">
        <f aca="true" t="shared" si="155" ref="U162:AI162">MIN(U11:U60)</f>
        <v>3.6900000000000004</v>
      </c>
      <c r="V162" s="22">
        <f t="shared" si="155"/>
        <v>5.583999999999999</v>
      </c>
      <c r="W162" s="22">
        <f t="shared" si="155"/>
        <v>5.98</v>
      </c>
      <c r="X162" s="22">
        <f t="shared" si="155"/>
        <v>9.669999999999998</v>
      </c>
      <c r="Y162" s="22">
        <f t="shared" si="155"/>
        <v>4.29</v>
      </c>
      <c r="Z162" s="22">
        <f t="shared" si="155"/>
        <v>6.1339999999999995</v>
      </c>
      <c r="AA162" s="22">
        <f t="shared" si="155"/>
        <v>1.6</v>
      </c>
      <c r="AB162" s="22">
        <f t="shared" si="155"/>
        <v>2.874</v>
      </c>
      <c r="AC162" s="22">
        <f t="shared" si="155"/>
        <v>27.029999999999994</v>
      </c>
      <c r="AD162" s="22">
        <f t="shared" si="155"/>
        <v>14.27</v>
      </c>
      <c r="AE162" s="22">
        <f t="shared" si="155"/>
        <v>18.36</v>
      </c>
      <c r="AF162" s="22">
        <f t="shared" si="155"/>
        <v>5.61</v>
      </c>
      <c r="AG162" s="22">
        <f t="shared" si="155"/>
        <v>7.7700000000000005</v>
      </c>
      <c r="AH162" s="22">
        <f t="shared" si="155"/>
        <v>22.509999999999998</v>
      </c>
      <c r="AI162" s="22">
        <f t="shared" si="155"/>
        <v>27.176</v>
      </c>
      <c r="AK162" s="22">
        <f>MIN(AK11:AK60)</f>
        <v>7.3999999999999995</v>
      </c>
      <c r="AL162" s="22">
        <f>MIN(AL11:AL60)</f>
        <v>10.690000000000001</v>
      </c>
      <c r="AM162" s="22">
        <f>MIN(AM11:AM60)</f>
        <v>21.73</v>
      </c>
      <c r="AN162" s="24"/>
      <c r="AO162" s="24"/>
    </row>
    <row r="163" spans="1:41" s="5" customFormat="1" ht="12.75">
      <c r="A163" s="20" t="s">
        <v>48</v>
      </c>
      <c r="B163" s="27">
        <f aca="true" t="shared" si="156" ref="B163:M163">COUNT(B11:B60)</f>
        <v>50</v>
      </c>
      <c r="C163" s="27">
        <f t="shared" si="156"/>
        <v>50</v>
      </c>
      <c r="D163" s="27">
        <f t="shared" si="156"/>
        <v>50</v>
      </c>
      <c r="E163" s="27">
        <f t="shared" si="156"/>
        <v>50</v>
      </c>
      <c r="F163" s="27">
        <f t="shared" si="156"/>
        <v>50</v>
      </c>
      <c r="G163" s="27">
        <f t="shared" si="156"/>
        <v>50</v>
      </c>
      <c r="H163" s="27">
        <f t="shared" si="156"/>
        <v>50</v>
      </c>
      <c r="I163" s="27">
        <f t="shared" si="156"/>
        <v>50</v>
      </c>
      <c r="J163" s="27">
        <f t="shared" si="156"/>
        <v>50</v>
      </c>
      <c r="K163" s="27">
        <f t="shared" si="156"/>
        <v>50</v>
      </c>
      <c r="L163" s="27">
        <f t="shared" si="156"/>
        <v>50</v>
      </c>
      <c r="M163" s="27">
        <f t="shared" si="156"/>
        <v>50</v>
      </c>
      <c r="N163" s="27"/>
      <c r="O163" s="27">
        <f>COUNT(O11:O60)</f>
        <v>50</v>
      </c>
      <c r="P163" s="27"/>
      <c r="Q163" s="27">
        <f>COUNT(Q11:Q60)</f>
        <v>50</v>
      </c>
      <c r="R163" s="27">
        <f>COUNT(R11:R60)</f>
        <v>50</v>
      </c>
      <c r="S163" s="27">
        <f>COUNT(S11:S60)</f>
        <v>50</v>
      </c>
      <c r="T163"/>
      <c r="U163" s="27">
        <f aca="true" t="shared" si="157" ref="U163:AI163">COUNT(U11:U60)</f>
        <v>50</v>
      </c>
      <c r="V163" s="27">
        <f t="shared" si="157"/>
        <v>50</v>
      </c>
      <c r="W163" s="27">
        <f t="shared" si="157"/>
        <v>50</v>
      </c>
      <c r="X163" s="27">
        <f t="shared" si="157"/>
        <v>50</v>
      </c>
      <c r="Y163" s="27">
        <f t="shared" si="157"/>
        <v>50</v>
      </c>
      <c r="Z163" s="27">
        <f t="shared" si="157"/>
        <v>50</v>
      </c>
      <c r="AA163" s="27">
        <f t="shared" si="157"/>
        <v>50</v>
      </c>
      <c r="AB163" s="27">
        <f t="shared" si="157"/>
        <v>50</v>
      </c>
      <c r="AC163" s="27">
        <f t="shared" si="157"/>
        <v>50</v>
      </c>
      <c r="AD163" s="27">
        <f t="shared" si="157"/>
        <v>50</v>
      </c>
      <c r="AE163" s="27">
        <f t="shared" si="157"/>
        <v>50</v>
      </c>
      <c r="AF163" s="27">
        <f t="shared" si="157"/>
        <v>50</v>
      </c>
      <c r="AG163" s="27">
        <f t="shared" si="157"/>
        <v>50</v>
      </c>
      <c r="AH163" s="27">
        <f t="shared" si="157"/>
        <v>50</v>
      </c>
      <c r="AI163" s="27">
        <f t="shared" si="157"/>
        <v>50</v>
      </c>
      <c r="AJ163"/>
      <c r="AK163" s="27">
        <f>COUNT(AK11:AK60)</f>
        <v>50</v>
      </c>
      <c r="AL163" s="27">
        <f>COUNT(AL11:AL60)</f>
        <v>50</v>
      </c>
      <c r="AM163" s="27">
        <f>COUNT(AM11:AM60)</f>
        <v>50</v>
      </c>
      <c r="AN163"/>
      <c r="AO163"/>
    </row>
    <row r="164" spans="1:41" s="5" customFormat="1" ht="12.75">
      <c r="A164"/>
      <c r="N164"/>
      <c r="O164"/>
      <c r="P164"/>
      <c r="Q164" s="13"/>
      <c r="R164" s="13"/>
      <c r="S164" s="13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.75">
      <c r="A165" t="s">
        <v>42</v>
      </c>
      <c r="B165" s="17">
        <f>+A61</f>
        <v>1951</v>
      </c>
      <c r="C165" s="17">
        <f>+A110</f>
        <v>2000</v>
      </c>
      <c r="E165" s="17">
        <f>+C165-B165+1</f>
        <v>50</v>
      </c>
      <c r="N165"/>
      <c r="O165"/>
      <c r="P165"/>
      <c r="Q165" s="13"/>
      <c r="R165" s="13"/>
      <c r="S165" s="13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12.75">
      <c r="A166" s="5" t="s">
        <v>43</v>
      </c>
      <c r="B166" s="18">
        <f aca="true" t="shared" si="158" ref="B166:M166">AVERAGE(B61:B110)</f>
        <v>1.1232</v>
      </c>
      <c r="C166" s="18">
        <f t="shared" si="158"/>
        <v>0.895</v>
      </c>
      <c r="D166" s="18">
        <f t="shared" si="158"/>
        <v>1.7365999999999995</v>
      </c>
      <c r="E166" s="18">
        <f t="shared" si="158"/>
        <v>2.5226000000000006</v>
      </c>
      <c r="F166" s="18">
        <f t="shared" si="158"/>
        <v>3.565</v>
      </c>
      <c r="G166" s="18">
        <f t="shared" si="158"/>
        <v>4.187199999999999</v>
      </c>
      <c r="H166" s="18">
        <f t="shared" si="158"/>
        <v>4.105800000000001</v>
      </c>
      <c r="I166" s="18">
        <f t="shared" si="158"/>
        <v>4.257999999999999</v>
      </c>
      <c r="J166" s="18">
        <f t="shared" si="158"/>
        <v>3.959600000000001</v>
      </c>
      <c r="K166" s="18">
        <f t="shared" si="158"/>
        <v>2.549</v>
      </c>
      <c r="L166" s="18">
        <f t="shared" si="158"/>
        <v>2.0910000000000006</v>
      </c>
      <c r="M166" s="18">
        <f t="shared" si="158"/>
        <v>1.3096</v>
      </c>
      <c r="N166" s="5">
        <f>SUM(B166:M166)</f>
        <v>32.302600000000005</v>
      </c>
      <c r="O166" s="18">
        <f>AVERAGE(O61:O110)</f>
        <v>32.302600000000005</v>
      </c>
      <c r="P166" s="18"/>
      <c r="Q166" s="19"/>
      <c r="R166" s="19"/>
      <c r="S166" s="19"/>
      <c r="T166" s="18"/>
      <c r="U166" s="18">
        <f aca="true" t="shared" si="159" ref="U166:AI166">AVERAGE(U61:U110)</f>
        <v>7.824200000000001</v>
      </c>
      <c r="V166" s="18">
        <f t="shared" si="159"/>
        <v>7.841600000000003</v>
      </c>
      <c r="W166" s="18">
        <f t="shared" si="159"/>
        <v>12.551000000000002</v>
      </c>
      <c r="X166" s="18">
        <f t="shared" si="159"/>
        <v>12.483519999999999</v>
      </c>
      <c r="Y166" s="18">
        <f t="shared" si="159"/>
        <v>8.5996</v>
      </c>
      <c r="Z166" s="18">
        <f t="shared" si="159"/>
        <v>8.61404</v>
      </c>
      <c r="AA166" s="18">
        <f t="shared" si="159"/>
        <v>3.3303999999999996</v>
      </c>
      <c r="AB166" s="18">
        <f t="shared" si="159"/>
        <v>3.337920000000001</v>
      </c>
      <c r="AC166" s="18">
        <f t="shared" si="159"/>
        <v>32.27976000000001</v>
      </c>
      <c r="AD166" s="18">
        <f t="shared" si="159"/>
        <v>22.5982</v>
      </c>
      <c r="AE166" s="18">
        <f t="shared" si="159"/>
        <v>22.544320000000006</v>
      </c>
      <c r="AF166" s="18">
        <f t="shared" si="159"/>
        <v>9.660200000000001</v>
      </c>
      <c r="AG166" s="18">
        <f t="shared" si="159"/>
        <v>9.718399999999999</v>
      </c>
      <c r="AH166" s="18">
        <f t="shared" si="159"/>
        <v>32.19220000000001</v>
      </c>
      <c r="AI166" s="18">
        <f t="shared" si="159"/>
        <v>32.28884</v>
      </c>
      <c r="AJ166"/>
      <c r="AK166" s="18">
        <f>AVERAGE(AK61:AK110)</f>
        <v>14.029599999999995</v>
      </c>
      <c r="AL166" s="18">
        <f>AVERAGE(AL61:AL110)</f>
        <v>18.273000000000003</v>
      </c>
      <c r="AM166" s="18">
        <f>AVERAGE(AM61:AM110)</f>
        <v>32.27620000000001</v>
      </c>
      <c r="AN166"/>
      <c r="AO166"/>
    </row>
    <row r="167" spans="1:41" s="5" customFormat="1" ht="12.75">
      <c r="A167" t="s">
        <v>44</v>
      </c>
      <c r="B167" s="18">
        <f aca="true" t="shared" si="160" ref="B167:M167">MEDIAN(B61:B110)</f>
        <v>0.885</v>
      </c>
      <c r="C167" s="18">
        <f t="shared" si="160"/>
        <v>0.82</v>
      </c>
      <c r="D167" s="18">
        <f t="shared" si="160"/>
        <v>1.685</v>
      </c>
      <c r="E167" s="18">
        <f t="shared" si="160"/>
        <v>2.52</v>
      </c>
      <c r="F167" s="18">
        <f t="shared" si="160"/>
        <v>3.48</v>
      </c>
      <c r="G167" s="18">
        <f t="shared" si="160"/>
        <v>3.815</v>
      </c>
      <c r="H167" s="18">
        <f t="shared" si="160"/>
        <v>3.81</v>
      </c>
      <c r="I167" s="18">
        <f t="shared" si="160"/>
        <v>4.220000000000001</v>
      </c>
      <c r="J167" s="18">
        <f t="shared" si="160"/>
        <v>3.76</v>
      </c>
      <c r="K167" s="18">
        <f t="shared" si="160"/>
        <v>2.5</v>
      </c>
      <c r="L167" s="18">
        <f t="shared" si="160"/>
        <v>1.93</v>
      </c>
      <c r="M167" s="18">
        <f t="shared" si="160"/>
        <v>1.1949999999999998</v>
      </c>
      <c r="N167"/>
      <c r="O167" s="18">
        <f>MEDIAN(O61:O110)</f>
        <v>32.595</v>
      </c>
      <c r="P167" s="18"/>
      <c r="Q167" s="19"/>
      <c r="R167" s="19"/>
      <c r="S167" s="19"/>
      <c r="T167" s="18"/>
      <c r="U167" s="18">
        <f aca="true" t="shared" si="161" ref="U167:AI167">MEDIAN(U61:U110)</f>
        <v>7.4799999999999995</v>
      </c>
      <c r="V167" s="18">
        <f t="shared" si="161"/>
        <v>7.94</v>
      </c>
      <c r="W167" s="18">
        <f t="shared" si="161"/>
        <v>12.545</v>
      </c>
      <c r="X167" s="18">
        <f t="shared" si="161"/>
        <v>12.357</v>
      </c>
      <c r="Y167" s="18">
        <f t="shared" si="161"/>
        <v>8.615</v>
      </c>
      <c r="Z167" s="18">
        <f t="shared" si="161"/>
        <v>8.591</v>
      </c>
      <c r="AA167" s="18">
        <f t="shared" si="161"/>
        <v>3.27</v>
      </c>
      <c r="AB167" s="18">
        <f t="shared" si="161"/>
        <v>3.429</v>
      </c>
      <c r="AC167" s="18">
        <f t="shared" si="161"/>
        <v>32.215</v>
      </c>
      <c r="AD167" s="18">
        <f t="shared" si="161"/>
        <v>22.494999999999997</v>
      </c>
      <c r="AE167" s="18">
        <f t="shared" si="161"/>
        <v>22.52</v>
      </c>
      <c r="AF167" s="18">
        <f t="shared" si="161"/>
        <v>9.16</v>
      </c>
      <c r="AG167" s="18">
        <f t="shared" si="161"/>
        <v>9.943000000000001</v>
      </c>
      <c r="AH167" s="18">
        <f t="shared" si="161"/>
        <v>32.47</v>
      </c>
      <c r="AI167" s="18">
        <f t="shared" si="161"/>
        <v>32.632000000000005</v>
      </c>
      <c r="AJ167"/>
      <c r="AK167" s="18">
        <f>MEDIAN(AK61:AK110)</f>
        <v>13.490000000000002</v>
      </c>
      <c r="AL167" s="18">
        <f>MEDIAN(AL61:AL110)</f>
        <v>18.305</v>
      </c>
      <c r="AM167" s="18">
        <f>MEDIAN(AM61:AM110)</f>
        <v>32.165</v>
      </c>
      <c r="AN167"/>
      <c r="AO167"/>
    </row>
    <row r="168" spans="1:41" s="5" customFormat="1" ht="12.75">
      <c r="A168" t="s">
        <v>45</v>
      </c>
      <c r="B168" s="18">
        <f aca="true" t="shared" si="162" ref="B168:M168">MODE(B61:B110)</f>
        <v>0.5</v>
      </c>
      <c r="C168" s="18">
        <f t="shared" si="162"/>
        <v>0.54</v>
      </c>
      <c r="D168" s="18">
        <f t="shared" si="162"/>
        <v>2.08</v>
      </c>
      <c r="E168" s="18">
        <f t="shared" si="162"/>
        <v>1.78</v>
      </c>
      <c r="F168" s="18">
        <f t="shared" si="162"/>
        <v>4.14</v>
      </c>
      <c r="G168" s="18">
        <f t="shared" si="162"/>
        <v>3.25</v>
      </c>
      <c r="H168" s="18">
        <f t="shared" si="162"/>
        <v>3.75</v>
      </c>
      <c r="I168" s="18">
        <f t="shared" si="162"/>
        <v>3.44</v>
      </c>
      <c r="J168" s="18">
        <f t="shared" si="162"/>
        <v>2.37</v>
      </c>
      <c r="K168" s="18">
        <f t="shared" si="162"/>
        <v>2.76</v>
      </c>
      <c r="L168" s="18">
        <f t="shared" si="162"/>
        <v>1.26</v>
      </c>
      <c r="M168" s="18">
        <f t="shared" si="162"/>
        <v>1.19</v>
      </c>
      <c r="N168"/>
      <c r="O168" s="18">
        <f>MODE(O61:O110)</f>
        <v>30.810000000000002</v>
      </c>
      <c r="P168" s="18"/>
      <c r="Q168" s="19"/>
      <c r="R168" s="19"/>
      <c r="S168" s="19"/>
      <c r="T168" s="18"/>
      <c r="U168" s="18">
        <f aca="true" t="shared" si="163" ref="U168:AI168">MODE(U61:U110)</f>
        <v>7.58</v>
      </c>
      <c r="V168" s="18">
        <f t="shared" si="163"/>
        <v>8.106</v>
      </c>
      <c r="W168" s="18">
        <f t="shared" si="163"/>
        <v>12.82</v>
      </c>
      <c r="X168" s="18" t="e">
        <f t="shared" si="163"/>
        <v>#N/A</v>
      </c>
      <c r="Y168" s="18">
        <f t="shared" si="163"/>
        <v>10.02</v>
      </c>
      <c r="Z168" s="18">
        <f t="shared" si="163"/>
        <v>8.59</v>
      </c>
      <c r="AA168" s="18">
        <f t="shared" si="163"/>
        <v>3.27</v>
      </c>
      <c r="AB168" s="18" t="e">
        <f t="shared" si="163"/>
        <v>#N/A</v>
      </c>
      <c r="AC168" s="18" t="e">
        <f t="shared" si="163"/>
        <v>#N/A</v>
      </c>
      <c r="AD168" s="18">
        <f t="shared" si="163"/>
        <v>20.07</v>
      </c>
      <c r="AE168" s="18" t="e">
        <f t="shared" si="163"/>
        <v>#N/A</v>
      </c>
      <c r="AF168" s="18" t="e">
        <f t="shared" si="163"/>
        <v>#N/A</v>
      </c>
      <c r="AG168" s="18" t="e">
        <f t="shared" si="163"/>
        <v>#N/A</v>
      </c>
      <c r="AH168" s="18" t="e">
        <f t="shared" si="163"/>
        <v>#N/A</v>
      </c>
      <c r="AI168" s="18" t="e">
        <f t="shared" si="163"/>
        <v>#N/A</v>
      </c>
      <c r="AJ168"/>
      <c r="AK168" s="18">
        <f>MODE(AK61:AK110)</f>
        <v>16.79</v>
      </c>
      <c r="AL168" s="18" t="e">
        <f>MODE(AL61:AL110)</f>
        <v>#N/A</v>
      </c>
      <c r="AM168" s="18" t="e">
        <f>MODE(AM61:AM110)</f>
        <v>#N/A</v>
      </c>
      <c r="AN168"/>
      <c r="AO168"/>
    </row>
    <row r="169" spans="1:39" ht="12.75">
      <c r="A169" s="5" t="s">
        <v>46</v>
      </c>
      <c r="B169" s="5">
        <f>STDEVP(B61:B110)</f>
        <v>0.7195955530713072</v>
      </c>
      <c r="C169" s="5">
        <f aca="true" t="shared" si="164" ref="C169:M169">STDEVP(C61:C110)</f>
        <v>0.5769722696975998</v>
      </c>
      <c r="D169" s="5">
        <f t="shared" si="164"/>
        <v>0.8865091313686516</v>
      </c>
      <c r="E169" s="5">
        <f t="shared" si="164"/>
        <v>0.9266645779352941</v>
      </c>
      <c r="F169" s="5">
        <f t="shared" si="164"/>
        <v>1.3212195124202497</v>
      </c>
      <c r="G169" s="5">
        <f t="shared" si="164"/>
        <v>1.5550704678566856</v>
      </c>
      <c r="H169" s="5">
        <f t="shared" si="164"/>
        <v>1.407377831287672</v>
      </c>
      <c r="I169" s="5">
        <f t="shared" si="164"/>
        <v>1.5514599575883403</v>
      </c>
      <c r="J169" s="5">
        <f t="shared" si="164"/>
        <v>1.7769895441448156</v>
      </c>
      <c r="K169" s="5">
        <f t="shared" si="164"/>
        <v>1.1991984823205883</v>
      </c>
      <c r="L169" s="5">
        <f t="shared" si="164"/>
        <v>1.147695517112443</v>
      </c>
      <c r="M169" s="5">
        <f t="shared" si="164"/>
        <v>0.6695101492882685</v>
      </c>
      <c r="O169" s="5"/>
      <c r="P169" s="5"/>
      <c r="Q169" s="13"/>
      <c r="R169" s="13"/>
      <c r="S169" s="13"/>
      <c r="U169" s="5">
        <f aca="true" t="shared" si="165" ref="U169:AI169">STDEVP(U61:U110)</f>
        <v>1.8495989727505757</v>
      </c>
      <c r="V169" s="5">
        <f t="shared" si="165"/>
        <v>0.716792187457425</v>
      </c>
      <c r="W169" s="5">
        <f t="shared" si="165"/>
        <v>2.3879750836220954</v>
      </c>
      <c r="X169" s="5">
        <f t="shared" si="165"/>
        <v>1.0876088679300109</v>
      </c>
      <c r="Y169" s="5">
        <f t="shared" si="165"/>
        <v>2.7294402063426806</v>
      </c>
      <c r="Z169" s="5">
        <f t="shared" si="165"/>
        <v>1.4194019861899552</v>
      </c>
      <c r="AA169" s="5">
        <f t="shared" si="165"/>
        <v>1.2252215473129744</v>
      </c>
      <c r="AB169" s="5">
        <f t="shared" si="165"/>
        <v>0.7162123662713415</v>
      </c>
      <c r="AC169" s="5">
        <f t="shared" si="165"/>
        <v>1.6402961508215512</v>
      </c>
      <c r="AD169" s="5">
        <f t="shared" si="165"/>
        <v>3.827623121468473</v>
      </c>
      <c r="AE169" s="5">
        <f t="shared" si="165"/>
        <v>1.2123566709512508</v>
      </c>
      <c r="AF169" s="5">
        <f t="shared" si="165"/>
        <v>2.480182646500043</v>
      </c>
      <c r="AG169" s="5">
        <f t="shared" si="165"/>
        <v>1.1764973098141955</v>
      </c>
      <c r="AH169" s="5">
        <f t="shared" si="165"/>
        <v>3.8859533141817</v>
      </c>
      <c r="AI169" s="5">
        <f t="shared" si="165"/>
        <v>1.5242410355321094</v>
      </c>
      <c r="AK169" s="5">
        <f>STDEVP(AK61:AK110)</f>
        <v>2.8151639099704573</v>
      </c>
      <c r="AL169" s="5">
        <f>STDEVP(AL61:AL110)</f>
        <v>3.8705447936950494</v>
      </c>
      <c r="AM169" s="5">
        <f>STDEVP(AM61:AM110)</f>
        <v>4.547513118177827</v>
      </c>
    </row>
    <row r="170" spans="1:39" ht="12.75">
      <c r="A170" s="5" t="s">
        <v>56</v>
      </c>
      <c r="B170" s="5">
        <f>SKEW(B61:B110)</f>
        <v>1.1918033230006517</v>
      </c>
      <c r="C170" s="5">
        <f aca="true" t="shared" si="166" ref="C170:M170">SKEW(C61:C110)</f>
        <v>1.0465881321085269</v>
      </c>
      <c r="D170" s="5">
        <f t="shared" si="166"/>
        <v>0.5296637532260294</v>
      </c>
      <c r="E170" s="5">
        <f t="shared" si="166"/>
        <v>0.2491852022046145</v>
      </c>
      <c r="F170" s="5">
        <f t="shared" si="166"/>
        <v>0.42274319769831226</v>
      </c>
      <c r="G170" s="5">
        <f t="shared" si="166"/>
        <v>0.6908494756259609</v>
      </c>
      <c r="H170" s="5">
        <f t="shared" si="166"/>
        <v>0.6724780407294162</v>
      </c>
      <c r="I170" s="5">
        <f t="shared" si="166"/>
        <v>0.5726005102471889</v>
      </c>
      <c r="J170" s="5">
        <f t="shared" si="166"/>
        <v>0.1839486624152799</v>
      </c>
      <c r="K170" s="5">
        <f t="shared" si="166"/>
        <v>0.10350898164842305</v>
      </c>
      <c r="L170" s="5">
        <f t="shared" si="166"/>
        <v>1.2581440269916857</v>
      </c>
      <c r="M170" s="5">
        <f t="shared" si="166"/>
        <v>0.8542123891693872</v>
      </c>
      <c r="O170" s="5">
        <f>SKEW(O61:O110)</f>
        <v>-0.16266358689417695</v>
      </c>
      <c r="P170" s="5"/>
      <c r="Q170" s="13"/>
      <c r="R170" s="13"/>
      <c r="S170" s="13"/>
      <c r="U170" s="5">
        <f aca="true" t="shared" si="167" ref="U170:AI170">SKEW(U61:U110)</f>
        <v>0.8588877342339993</v>
      </c>
      <c r="V170" s="5">
        <f t="shared" si="167"/>
        <v>-0.29111965023293973</v>
      </c>
      <c r="W170" s="5">
        <f t="shared" si="167"/>
        <v>0.008697760000405204</v>
      </c>
      <c r="X170" s="5">
        <f t="shared" si="167"/>
        <v>0.3042478434595726</v>
      </c>
      <c r="Y170" s="5">
        <f t="shared" si="167"/>
        <v>-0.2117781998396336</v>
      </c>
      <c r="Z170" s="5">
        <f t="shared" si="167"/>
        <v>0.2407597849832581</v>
      </c>
      <c r="AA170" s="5">
        <f t="shared" si="167"/>
        <v>0.552847686297556</v>
      </c>
      <c r="AB170" s="5">
        <f t="shared" si="167"/>
        <v>-0.04002101214370086</v>
      </c>
      <c r="AC170" s="5">
        <f t="shared" si="167"/>
        <v>0.2287116479434756</v>
      </c>
      <c r="AD170" s="5">
        <f t="shared" si="167"/>
        <v>-0.11090315881973456</v>
      </c>
      <c r="AE170" s="5">
        <f t="shared" si="167"/>
        <v>-0.1023501163129077</v>
      </c>
      <c r="AF170" s="5">
        <f t="shared" si="167"/>
        <v>0.5132920798474814</v>
      </c>
      <c r="AG170" s="5">
        <f t="shared" si="167"/>
        <v>-0.30583510386471807</v>
      </c>
      <c r="AH170" s="5">
        <f t="shared" si="167"/>
        <v>-0.16371877843872784</v>
      </c>
      <c r="AI170" s="5">
        <f t="shared" si="167"/>
        <v>-0.012213243075865148</v>
      </c>
      <c r="AK170" s="5">
        <f>SKEW(AK61:AK110)</f>
        <v>0.2850611625945378</v>
      </c>
      <c r="AL170" s="5">
        <f>SKEW(AL61:AL110)</f>
        <v>-0.2587541971401544</v>
      </c>
      <c r="AM170" s="5">
        <f>SKEW(AM61:AM110)</f>
        <v>0.19681745604331305</v>
      </c>
    </row>
    <row r="171" spans="1:39" ht="12.75">
      <c r="A171" s="5" t="s">
        <v>47</v>
      </c>
      <c r="B171" s="5">
        <f>B166/31</f>
        <v>0.036232258064516125</v>
      </c>
      <c r="C171" s="5">
        <f>C166/28.5</f>
        <v>0.03140350877192982</v>
      </c>
      <c r="D171" s="5">
        <f>D166/31</f>
        <v>0.05601935483870966</v>
      </c>
      <c r="E171" s="5">
        <f>E166/30</f>
        <v>0.08408666666666668</v>
      </c>
      <c r="F171" s="5">
        <f>F166/31</f>
        <v>0.115</v>
      </c>
      <c r="G171" s="5">
        <f>G166/30</f>
        <v>0.1395733333333333</v>
      </c>
      <c r="H171" s="5">
        <f>H166/31</f>
        <v>0.13244516129032263</v>
      </c>
      <c r="I171" s="5">
        <f>I166/31</f>
        <v>0.13735483870967738</v>
      </c>
      <c r="J171" s="5">
        <f>J166/30</f>
        <v>0.1319866666666667</v>
      </c>
      <c r="K171" s="5">
        <f>K166/31</f>
        <v>0.0822258064516129</v>
      </c>
      <c r="L171" s="5">
        <f>L166/30</f>
        <v>0.06970000000000003</v>
      </c>
      <c r="M171" s="5">
        <f>M166/31</f>
        <v>0.04224516129032258</v>
      </c>
      <c r="N171" s="5">
        <f>N166/365.25</f>
        <v>0.08843969883641344</v>
      </c>
      <c r="O171" s="5">
        <f>O166/365.25</f>
        <v>0.08843969883641344</v>
      </c>
      <c r="P171" s="5"/>
      <c r="Q171" s="13"/>
      <c r="R171" s="5"/>
      <c r="U171" s="5">
        <f>U166/(31+30+31)</f>
        <v>0.08504565217391305</v>
      </c>
      <c r="V171" s="5">
        <f>V166/(31+30+31)</f>
        <v>0.08523478260869569</v>
      </c>
      <c r="W171" s="5">
        <f>W166/(30+31+31)</f>
        <v>0.13642391304347828</v>
      </c>
      <c r="X171" s="5">
        <f>X166/(30+31+31)</f>
        <v>0.13569043478260867</v>
      </c>
      <c r="Y171" s="5">
        <f>Y166/(30+31+30)</f>
        <v>0.09450109890109891</v>
      </c>
      <c r="Z171" s="5">
        <f>Z166/(30+31+30)</f>
        <v>0.0946597802197802</v>
      </c>
      <c r="AA171" s="5">
        <f>AA166/(31+31+28.25)</f>
        <v>0.03690193905817174</v>
      </c>
      <c r="AB171" s="5">
        <f>AB166/(31+31+28.25)</f>
        <v>0.03698526315789474</v>
      </c>
      <c r="AC171" s="5">
        <f>AC166/365.25</f>
        <v>0.08837716632443535</v>
      </c>
      <c r="AD171" s="5">
        <f>AD166/(30+31+30+31+31+30)</f>
        <v>0.12348743169398907</v>
      </c>
      <c r="AE171" s="5">
        <f>AE166/(30+31+30+31+31+30)</f>
        <v>0.1231930054644809</v>
      </c>
      <c r="AF171" s="5">
        <f>AF166/(31+30+31+31+28.25+31)</f>
        <v>0.05300521262002744</v>
      </c>
      <c r="AG171" s="5">
        <f>AG166/(31+30+31+31+28.25+31)</f>
        <v>0.05332455418381344</v>
      </c>
      <c r="AH171" s="5">
        <f>AH166/365.25</f>
        <v>0.08813744010951405</v>
      </c>
      <c r="AI171" s="5">
        <f>AI166/(31+30+31+31+28.25+31)</f>
        <v>0.1771678463648834</v>
      </c>
      <c r="AK171" s="5">
        <f>AK166/365.25</f>
        <v>0.03841095140314851</v>
      </c>
      <c r="AL171" s="5">
        <f>AL166/365.25</f>
        <v>0.050028747433264895</v>
      </c>
      <c r="AM171" s="5">
        <f>AM166/365.25</f>
        <v>0.08836741957563315</v>
      </c>
    </row>
    <row r="172" spans="1:39" ht="12.75">
      <c r="A172" s="20" t="s">
        <v>36</v>
      </c>
      <c r="B172" s="3">
        <f aca="true" t="shared" si="168" ref="B172:M172">MAX(B61:B110)</f>
        <v>3.09</v>
      </c>
      <c r="C172" s="3">
        <f t="shared" si="168"/>
        <v>2.71</v>
      </c>
      <c r="D172" s="3">
        <f t="shared" si="168"/>
        <v>3.64</v>
      </c>
      <c r="E172" s="3">
        <f t="shared" si="168"/>
        <v>5.08</v>
      </c>
      <c r="F172" s="3">
        <f t="shared" si="168"/>
        <v>6.98</v>
      </c>
      <c r="G172" s="3">
        <f t="shared" si="168"/>
        <v>8.76</v>
      </c>
      <c r="H172" s="3">
        <f t="shared" si="168"/>
        <v>8.56</v>
      </c>
      <c r="I172" s="3">
        <f t="shared" si="168"/>
        <v>8.3</v>
      </c>
      <c r="J172" s="3">
        <f t="shared" si="168"/>
        <v>7.76</v>
      </c>
      <c r="K172" s="3">
        <f t="shared" si="168"/>
        <v>5.55</v>
      </c>
      <c r="L172" s="3">
        <f t="shared" si="168"/>
        <v>6.29</v>
      </c>
      <c r="M172" s="3">
        <f t="shared" si="168"/>
        <v>3.14</v>
      </c>
      <c r="O172" s="3">
        <f>MAX(O61:O110)</f>
        <v>41.59</v>
      </c>
      <c r="P172" s="3"/>
      <c r="Q172" s="27">
        <f>MAX(Q61:Q110)</f>
        <v>8.76</v>
      </c>
      <c r="R172" s="27">
        <f>MAX(R61:R110)</f>
        <v>1.12</v>
      </c>
      <c r="S172" s="21">
        <f>MAX(S61:S110)</f>
        <v>12</v>
      </c>
      <c r="T172" s="3"/>
      <c r="U172" s="3">
        <f aca="true" t="shared" si="169" ref="U172:AI172">MAX(U61:U110)</f>
        <v>13.440000000000001</v>
      </c>
      <c r="V172" s="3">
        <f t="shared" si="169"/>
        <v>9.182</v>
      </c>
      <c r="W172" s="3">
        <f t="shared" si="169"/>
        <v>17.28</v>
      </c>
      <c r="X172" s="3">
        <f t="shared" si="169"/>
        <v>14.865999999999996</v>
      </c>
      <c r="Y172" s="3">
        <f t="shared" si="169"/>
        <v>14.25</v>
      </c>
      <c r="Z172" s="3">
        <f t="shared" si="169"/>
        <v>12.428</v>
      </c>
      <c r="AA172" s="3">
        <f t="shared" si="169"/>
        <v>6.54</v>
      </c>
      <c r="AB172" s="3">
        <f t="shared" si="169"/>
        <v>4.862</v>
      </c>
      <c r="AC172" s="3">
        <f t="shared" si="169"/>
        <v>36.13999999999999</v>
      </c>
      <c r="AD172" s="3">
        <f t="shared" si="169"/>
        <v>31.669999999999995</v>
      </c>
      <c r="AE172" s="3">
        <f t="shared" si="169"/>
        <v>24.768</v>
      </c>
      <c r="AF172" s="3">
        <f t="shared" si="169"/>
        <v>14.760000000000002</v>
      </c>
      <c r="AG172" s="3">
        <f t="shared" si="169"/>
        <v>11.92</v>
      </c>
      <c r="AH172" s="3">
        <f t="shared" si="169"/>
        <v>39.43</v>
      </c>
      <c r="AI172" s="3">
        <f t="shared" si="169"/>
        <v>36.14399999999999</v>
      </c>
      <c r="AK172" s="3">
        <f>MAX(AK61:AK110)</f>
        <v>21.35</v>
      </c>
      <c r="AL172" s="3">
        <f>MAX(AL61:AL110)</f>
        <v>25.61</v>
      </c>
      <c r="AM172" s="3">
        <f>MAX(AM61:AM110)</f>
        <v>43.84</v>
      </c>
    </row>
    <row r="173" spans="1:41" ht="12.75">
      <c r="A173" s="20" t="s">
        <v>37</v>
      </c>
      <c r="B173" s="22">
        <f aca="true" t="shared" si="170" ref="B173:M173">MIN(B61:B110)</f>
        <v>0.2</v>
      </c>
      <c r="C173" s="22">
        <f t="shared" si="170"/>
        <v>0.14</v>
      </c>
      <c r="D173" s="22">
        <f t="shared" si="170"/>
        <v>0.31</v>
      </c>
      <c r="E173" s="22">
        <f t="shared" si="170"/>
        <v>0.71</v>
      </c>
      <c r="F173" s="22">
        <f t="shared" si="170"/>
        <v>0.97</v>
      </c>
      <c r="G173" s="22">
        <f t="shared" si="170"/>
        <v>1.88</v>
      </c>
      <c r="H173" s="22">
        <f t="shared" si="170"/>
        <v>1.23</v>
      </c>
      <c r="I173" s="22">
        <f t="shared" si="170"/>
        <v>1.36</v>
      </c>
      <c r="J173" s="22">
        <f t="shared" si="170"/>
        <v>0.84</v>
      </c>
      <c r="K173" s="22">
        <f t="shared" si="170"/>
        <v>0.26</v>
      </c>
      <c r="L173" s="22">
        <f t="shared" si="170"/>
        <v>0.47</v>
      </c>
      <c r="M173" s="22">
        <f t="shared" si="170"/>
        <v>0.34</v>
      </c>
      <c r="O173" s="22">
        <f>MIN(O61:O110)</f>
        <v>20.65</v>
      </c>
      <c r="P173" s="22"/>
      <c r="Q173" s="27">
        <f>MIN(Q61:Q110)</f>
        <v>3.41</v>
      </c>
      <c r="R173" s="27">
        <f>MIN(R61:R110)</f>
        <v>0.14</v>
      </c>
      <c r="S173" s="23">
        <f>MIN(S61:S110)</f>
        <v>12</v>
      </c>
      <c r="T173" s="22"/>
      <c r="U173" s="22">
        <f aca="true" t="shared" si="171" ref="U173:AI173">MIN(U61:U110)</f>
        <v>4.859999999999999</v>
      </c>
      <c r="V173" s="22">
        <f t="shared" si="171"/>
        <v>6.273999999999999</v>
      </c>
      <c r="W173" s="22">
        <f t="shared" si="171"/>
        <v>7.13</v>
      </c>
      <c r="X173" s="22">
        <f t="shared" si="171"/>
        <v>10.356</v>
      </c>
      <c r="Y173" s="22">
        <f t="shared" si="171"/>
        <v>1.98</v>
      </c>
      <c r="Z173" s="22">
        <f t="shared" si="171"/>
        <v>5.537999999999999</v>
      </c>
      <c r="AA173" s="22">
        <f t="shared" si="171"/>
        <v>1.3599999999999999</v>
      </c>
      <c r="AB173" s="22">
        <f t="shared" si="171"/>
        <v>1.798</v>
      </c>
      <c r="AC173" s="22">
        <f t="shared" si="171"/>
        <v>29.303999999999995</v>
      </c>
      <c r="AD173" s="22">
        <f t="shared" si="171"/>
        <v>12.66</v>
      </c>
      <c r="AE173" s="22">
        <f t="shared" si="171"/>
        <v>20.195999999999998</v>
      </c>
      <c r="AF173" s="22">
        <f t="shared" si="171"/>
        <v>6.08</v>
      </c>
      <c r="AG173" s="22">
        <f t="shared" si="171"/>
        <v>7.359999999999999</v>
      </c>
      <c r="AH173" s="22">
        <f t="shared" si="171"/>
        <v>23.759999999999998</v>
      </c>
      <c r="AI173" s="22">
        <f t="shared" si="171"/>
        <v>29.588</v>
      </c>
      <c r="AK173" s="22">
        <f>MIN(AK61:AK110)</f>
        <v>8.05</v>
      </c>
      <c r="AL173" s="22">
        <f>MIN(AL61:AL110)</f>
        <v>7.2</v>
      </c>
      <c r="AM173" s="22">
        <f>MIN(AM61:AM110)</f>
        <v>22.689999999999998</v>
      </c>
      <c r="AN173" s="24"/>
      <c r="AO173" s="24"/>
    </row>
    <row r="174" spans="1:41" s="5" customFormat="1" ht="12.75">
      <c r="A174" s="20" t="s">
        <v>48</v>
      </c>
      <c r="B174" s="27">
        <f aca="true" t="shared" si="172" ref="B174:M174">COUNT(B61:B110)</f>
        <v>50</v>
      </c>
      <c r="C174" s="27">
        <f t="shared" si="172"/>
        <v>50</v>
      </c>
      <c r="D174" s="27">
        <f t="shared" si="172"/>
        <v>50</v>
      </c>
      <c r="E174" s="27">
        <f t="shared" si="172"/>
        <v>50</v>
      </c>
      <c r="F174" s="27">
        <f t="shared" si="172"/>
        <v>50</v>
      </c>
      <c r="G174" s="27">
        <f t="shared" si="172"/>
        <v>50</v>
      </c>
      <c r="H174" s="27">
        <f t="shared" si="172"/>
        <v>50</v>
      </c>
      <c r="I174" s="27">
        <f t="shared" si="172"/>
        <v>50</v>
      </c>
      <c r="J174" s="27">
        <f t="shared" si="172"/>
        <v>50</v>
      </c>
      <c r="K174" s="27">
        <f t="shared" si="172"/>
        <v>50</v>
      </c>
      <c r="L174" s="27">
        <f t="shared" si="172"/>
        <v>50</v>
      </c>
      <c r="M174" s="27">
        <f t="shared" si="172"/>
        <v>50</v>
      </c>
      <c r="N174" s="27"/>
      <c r="O174" s="27">
        <f>COUNT(O61:O110)</f>
        <v>50</v>
      </c>
      <c r="P174" s="27"/>
      <c r="Q174" s="27">
        <f>COUNT(Q61:Q110)</f>
        <v>50</v>
      </c>
      <c r="R174" s="27">
        <f>COUNT(R61:R110)</f>
        <v>50</v>
      </c>
      <c r="S174" s="27">
        <f>COUNT(S61:S110)</f>
        <v>50</v>
      </c>
      <c r="T174"/>
      <c r="U174" s="27">
        <f aca="true" t="shared" si="173" ref="U174:AI174">COUNT(U61:U110)</f>
        <v>50</v>
      </c>
      <c r="V174" s="27">
        <f t="shared" si="173"/>
        <v>50</v>
      </c>
      <c r="W174" s="27">
        <f t="shared" si="173"/>
        <v>50</v>
      </c>
      <c r="X174" s="27">
        <f t="shared" si="173"/>
        <v>50</v>
      </c>
      <c r="Y174" s="27">
        <f t="shared" si="173"/>
        <v>50</v>
      </c>
      <c r="Z174" s="27">
        <f t="shared" si="173"/>
        <v>50</v>
      </c>
      <c r="AA174" s="27">
        <f t="shared" si="173"/>
        <v>50</v>
      </c>
      <c r="AB174" s="27">
        <f t="shared" si="173"/>
        <v>50</v>
      </c>
      <c r="AC174" s="27">
        <f t="shared" si="173"/>
        <v>50</v>
      </c>
      <c r="AD174" s="27">
        <f t="shared" si="173"/>
        <v>50</v>
      </c>
      <c r="AE174" s="27">
        <f t="shared" si="173"/>
        <v>50</v>
      </c>
      <c r="AF174" s="27">
        <f t="shared" si="173"/>
        <v>50</v>
      </c>
      <c r="AG174" s="27">
        <f t="shared" si="173"/>
        <v>50</v>
      </c>
      <c r="AH174" s="27">
        <f t="shared" si="173"/>
        <v>50</v>
      </c>
      <c r="AI174" s="27">
        <f t="shared" si="173"/>
        <v>50</v>
      </c>
      <c r="AJ174"/>
      <c r="AK174" s="27">
        <f>COUNT(AK61:AK110)</f>
        <v>50</v>
      </c>
      <c r="AL174" s="27">
        <f>COUNT(AL61:AL110)</f>
        <v>50</v>
      </c>
      <c r="AM174" s="27">
        <f>COUNT(AM61:AM110)</f>
        <v>50</v>
      </c>
      <c r="AN174"/>
      <c r="AO174"/>
    </row>
    <row r="175" spans="1:41" s="5" customFormat="1" ht="12.75">
      <c r="A175" s="20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/>
      <c r="AK175" s="27"/>
      <c r="AL175" s="27"/>
      <c r="AM175" s="27"/>
      <c r="AN175"/>
      <c r="AO175"/>
    </row>
    <row r="176" spans="1:41" s="5" customFormat="1" ht="12.75">
      <c r="A176"/>
      <c r="N176"/>
      <c r="O176"/>
      <c r="P176"/>
      <c r="Q176" s="13"/>
      <c r="R176" s="13"/>
      <c r="S176" s="1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12.75">
      <c r="A177" t="s">
        <v>42</v>
      </c>
      <c r="B177" s="17">
        <f>+A91</f>
        <v>1981</v>
      </c>
      <c r="C177" s="17">
        <f>+A120</f>
        <v>2010</v>
      </c>
      <c r="D177" s="17">
        <f>+C177-B177+1</f>
        <v>30</v>
      </c>
      <c r="E177"/>
      <c r="F177"/>
      <c r="G177"/>
      <c r="H177"/>
      <c r="I177"/>
      <c r="J177"/>
      <c r="K177"/>
      <c r="L177"/>
      <c r="M177"/>
      <c r="N177"/>
      <c r="O177"/>
      <c r="P177"/>
      <c r="Q177" s="13"/>
      <c r="R177" s="13"/>
      <c r="S177" s="13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" customFormat="1" ht="12.75">
      <c r="A178" s="5" t="s">
        <v>43</v>
      </c>
      <c r="B178" s="5">
        <f>AVERAGE(B91:B120)</f>
        <v>1.0930000000000002</v>
      </c>
      <c r="C178" s="5">
        <f aca="true" t="shared" si="174" ref="C178:M178">AVERAGE(C91:C120)</f>
        <v>0.943</v>
      </c>
      <c r="D178" s="5">
        <f t="shared" si="174"/>
        <v>1.6826666666666668</v>
      </c>
      <c r="E178" s="5">
        <f t="shared" si="174"/>
        <v>2.623333333333334</v>
      </c>
      <c r="F178" s="5">
        <f t="shared" si="174"/>
        <v>3.3923333333333323</v>
      </c>
      <c r="G178" s="5">
        <f t="shared" si="174"/>
        <v>4.042666666666666</v>
      </c>
      <c r="H178" s="5">
        <f t="shared" si="174"/>
        <v>3.948666666666667</v>
      </c>
      <c r="I178" s="5">
        <f t="shared" si="174"/>
        <v>3.8123333333333322</v>
      </c>
      <c r="J178" s="5">
        <f t="shared" si="174"/>
        <v>4.011333333333334</v>
      </c>
      <c r="K178" s="5">
        <f t="shared" si="174"/>
        <v>3.0976666666666666</v>
      </c>
      <c r="L178" s="5">
        <f t="shared" si="174"/>
        <v>2.083666666666667</v>
      </c>
      <c r="M178" s="5">
        <f t="shared" si="174"/>
        <v>1.3706666666666665</v>
      </c>
      <c r="N178" s="5">
        <f>SUM(B178:M178)</f>
        <v>32.10133333333333</v>
      </c>
      <c r="O178" s="5">
        <f>AVERAGE(O91:O120)</f>
        <v>32.101333333333336</v>
      </c>
      <c r="Q178" s="13"/>
      <c r="R178" s="13"/>
      <c r="S178" s="13"/>
      <c r="U178" s="5">
        <f>AVERAGE(U91:U120)</f>
        <v>7.698333333333334</v>
      </c>
      <c r="V178" s="5">
        <f aca="true" t="shared" si="175" ref="V178:AI178">AVERAGE(V91:V120)</f>
        <v>7.723600000000001</v>
      </c>
      <c r="W178" s="5">
        <f t="shared" si="175"/>
        <v>11.803666666666665</v>
      </c>
      <c r="X178" s="5">
        <f t="shared" si="175"/>
        <v>11.778933333333335</v>
      </c>
      <c r="Y178" s="5">
        <f t="shared" si="175"/>
        <v>9.192666666666666</v>
      </c>
      <c r="Z178" s="5">
        <f t="shared" si="175"/>
        <v>9.124866666666664</v>
      </c>
      <c r="AA178" s="5">
        <f t="shared" si="175"/>
        <v>3.380333333333333</v>
      </c>
      <c r="AB178" s="5">
        <f t="shared" si="175"/>
        <v>3.3822666666666654</v>
      </c>
      <c r="AC178" s="5">
        <f t="shared" si="175"/>
        <v>32.02486666666667</v>
      </c>
      <c r="AD178" s="5">
        <f t="shared" si="175"/>
        <v>21.830666666666666</v>
      </c>
      <c r="AE178" s="5">
        <f t="shared" si="175"/>
        <v>21.7624</v>
      </c>
      <c r="AF178" s="5">
        <f t="shared" si="175"/>
        <v>10.289</v>
      </c>
      <c r="AG178" s="5">
        <f t="shared" si="175"/>
        <v>10.241133333333332</v>
      </c>
      <c r="AH178" s="5">
        <f t="shared" si="175"/>
        <v>32.12466666666666</v>
      </c>
      <c r="AI178" s="5">
        <f t="shared" si="175"/>
        <v>31.984000000000005</v>
      </c>
      <c r="AJ178"/>
      <c r="AK178" s="5">
        <f>AVERAGE(AK91:AK120)</f>
        <v>13.777000000000003</v>
      </c>
      <c r="AL178" s="5">
        <f>AVERAGE(AL91:AL120)</f>
        <v>18.32433333333334</v>
      </c>
      <c r="AM178" s="5">
        <f>AVERAGE(AM91:AM120)</f>
        <v>32.02266666666666</v>
      </c>
      <c r="AN178"/>
      <c r="AO178"/>
    </row>
    <row r="179" spans="1:41" s="5" customFormat="1" ht="12.75">
      <c r="A179" t="s">
        <v>44</v>
      </c>
      <c r="B179" s="5">
        <f>MEDIAN(B91:B120)</f>
        <v>0.94</v>
      </c>
      <c r="C179" s="5">
        <f aca="true" t="shared" si="176" ref="C179:M179">MEDIAN(C91:C120)</f>
        <v>0.86</v>
      </c>
      <c r="D179" s="5">
        <f t="shared" si="176"/>
        <v>1.73</v>
      </c>
      <c r="E179" s="5">
        <f t="shared" si="176"/>
        <v>2.6550000000000002</v>
      </c>
      <c r="F179" s="5">
        <f t="shared" si="176"/>
        <v>3.21</v>
      </c>
      <c r="G179" s="5">
        <f t="shared" si="176"/>
        <v>3.6550000000000002</v>
      </c>
      <c r="H179" s="5">
        <f t="shared" si="176"/>
        <v>3.685</v>
      </c>
      <c r="I179" s="5">
        <f t="shared" si="176"/>
        <v>3.5599999999999996</v>
      </c>
      <c r="J179" s="5">
        <f t="shared" si="176"/>
        <v>3.62</v>
      </c>
      <c r="K179" s="5">
        <f t="shared" si="176"/>
        <v>2.94</v>
      </c>
      <c r="L179" s="5">
        <f t="shared" si="176"/>
        <v>1.76</v>
      </c>
      <c r="M179" s="5">
        <f t="shared" si="176"/>
        <v>1.245</v>
      </c>
      <c r="N179"/>
      <c r="O179" s="5">
        <f>MEDIAN(O91:O120)</f>
        <v>32.315</v>
      </c>
      <c r="Q179" s="13"/>
      <c r="R179" s="13"/>
      <c r="S179" s="13"/>
      <c r="U179" s="5">
        <f>MEDIAN(U91:U120)</f>
        <v>7.365</v>
      </c>
      <c r="V179" s="5">
        <f aca="true" t="shared" si="177" ref="V179:AI179">MEDIAN(V91:V120)</f>
        <v>7.717</v>
      </c>
      <c r="W179" s="5">
        <f t="shared" si="177"/>
        <v>11.309999999999999</v>
      </c>
      <c r="X179" s="5">
        <f t="shared" si="177"/>
        <v>11.864999999999998</v>
      </c>
      <c r="Y179" s="5">
        <f t="shared" si="177"/>
        <v>9.315</v>
      </c>
      <c r="Z179" s="5">
        <f t="shared" si="177"/>
        <v>9.023</v>
      </c>
      <c r="AA179" s="5">
        <f t="shared" si="177"/>
        <v>3.395</v>
      </c>
      <c r="AB179" s="5">
        <f t="shared" si="177"/>
        <v>3.4959999999999996</v>
      </c>
      <c r="AC179" s="5">
        <f t="shared" si="177"/>
        <v>31.955999999999996</v>
      </c>
      <c r="AD179" s="5">
        <f t="shared" si="177"/>
        <v>21.6</v>
      </c>
      <c r="AE179" s="5">
        <f t="shared" si="177"/>
        <v>21.618</v>
      </c>
      <c r="AF179" s="5">
        <f t="shared" si="177"/>
        <v>10.01</v>
      </c>
      <c r="AG179" s="5">
        <f t="shared" si="177"/>
        <v>10.278</v>
      </c>
      <c r="AH179" s="5">
        <f t="shared" si="177"/>
        <v>32.17</v>
      </c>
      <c r="AI179" s="5">
        <f t="shared" si="177"/>
        <v>32.149</v>
      </c>
      <c r="AJ179"/>
      <c r="AK179" s="5">
        <f>MEDIAN(AK91:AK120)</f>
        <v>13.465</v>
      </c>
      <c r="AL179" s="5">
        <f>MEDIAN(AL91:AL120)</f>
        <v>17.765</v>
      </c>
      <c r="AM179" s="5">
        <f>MEDIAN(AM91:AM120)</f>
        <v>32.480000000000004</v>
      </c>
      <c r="AN179"/>
      <c r="AO179"/>
    </row>
    <row r="180" spans="1:41" s="5" customFormat="1" ht="12.75">
      <c r="A180" t="s">
        <v>45</v>
      </c>
      <c r="B180" s="5">
        <f>MODE(B91:B120)</f>
        <v>0.94</v>
      </c>
      <c r="C180" s="5">
        <f aca="true" t="shared" si="178" ref="C180:M180">MODE(C91:C120)</f>
        <v>1.01</v>
      </c>
      <c r="D180" s="5">
        <f t="shared" si="178"/>
        <v>1.32</v>
      </c>
      <c r="E180" s="5">
        <f t="shared" si="178"/>
        <v>1.38</v>
      </c>
      <c r="F180" s="5">
        <f t="shared" si="178"/>
        <v>3.21</v>
      </c>
      <c r="G180" s="5" t="e">
        <f t="shared" si="178"/>
        <v>#N/A</v>
      </c>
      <c r="H180" s="5">
        <f t="shared" si="178"/>
        <v>3.21</v>
      </c>
      <c r="I180" s="5" t="e">
        <f t="shared" si="178"/>
        <v>#N/A</v>
      </c>
      <c r="J180" s="5">
        <f t="shared" si="178"/>
        <v>5.28</v>
      </c>
      <c r="K180" s="5">
        <f t="shared" si="178"/>
        <v>2.76</v>
      </c>
      <c r="L180" s="5" t="e">
        <f t="shared" si="178"/>
        <v>#N/A</v>
      </c>
      <c r="M180" s="5">
        <f t="shared" si="178"/>
        <v>1.22</v>
      </c>
      <c r="N180"/>
      <c r="O180" s="5" t="e">
        <f>MODE(O91:O120)</f>
        <v>#N/A</v>
      </c>
      <c r="Q180" s="13"/>
      <c r="R180" s="13"/>
      <c r="S180" s="13"/>
      <c r="U180" s="5">
        <f>MODE(U91:U120)</f>
        <v>6.48</v>
      </c>
      <c r="V180" s="5" t="e">
        <f aca="true" t="shared" si="179" ref="V180:AI180">MODE(V91:V120)</f>
        <v>#N/A</v>
      </c>
      <c r="W180" s="5" t="e">
        <f t="shared" si="179"/>
        <v>#N/A</v>
      </c>
      <c r="X180" s="5" t="e">
        <f t="shared" si="179"/>
        <v>#N/A</v>
      </c>
      <c r="Y180" s="5" t="e">
        <f t="shared" si="179"/>
        <v>#N/A</v>
      </c>
      <c r="Z180" s="5" t="e">
        <f t="shared" si="179"/>
        <v>#N/A</v>
      </c>
      <c r="AA180" s="5">
        <f t="shared" si="179"/>
        <v>3.27</v>
      </c>
      <c r="AB180" s="5" t="e">
        <f t="shared" si="179"/>
        <v>#N/A</v>
      </c>
      <c r="AC180" s="5" t="e">
        <f t="shared" si="179"/>
        <v>#N/A</v>
      </c>
      <c r="AD180" s="5">
        <f t="shared" si="179"/>
        <v>20.07</v>
      </c>
      <c r="AE180" s="5" t="e">
        <f t="shared" si="179"/>
        <v>#N/A</v>
      </c>
      <c r="AF180" s="5" t="e">
        <f t="shared" si="179"/>
        <v>#N/A</v>
      </c>
      <c r="AG180" s="5">
        <f t="shared" si="179"/>
        <v>9.472</v>
      </c>
      <c r="AH180" s="5" t="e">
        <f t="shared" si="179"/>
        <v>#N/A</v>
      </c>
      <c r="AI180" s="5">
        <f t="shared" si="179"/>
        <v>31.964</v>
      </c>
      <c r="AJ180"/>
      <c r="AK180" s="5" t="e">
        <f>MODE(AK91:AK120)</f>
        <v>#N/A</v>
      </c>
      <c r="AL180" s="5" t="e">
        <f>MODE(AL91:AL120)</f>
        <v>#N/A</v>
      </c>
      <c r="AM180" s="5" t="e">
        <f>MODE(AM91:AM120)</f>
        <v>#N/A</v>
      </c>
      <c r="AN180"/>
      <c r="AO180"/>
    </row>
    <row r="181" spans="1:41" s="5" customFormat="1" ht="12.75">
      <c r="A181" s="5" t="s">
        <v>46</v>
      </c>
      <c r="B181" s="5">
        <f>STDEVP(B91:B120)</f>
        <v>0.627939222112034</v>
      </c>
      <c r="C181" s="5">
        <f aca="true" t="shared" si="180" ref="C181:M181">STDEVP(C91:C120)</f>
        <v>0.5406918407620619</v>
      </c>
      <c r="D181" s="5">
        <f t="shared" si="180"/>
        <v>0.758524591266199</v>
      </c>
      <c r="E181" s="5">
        <f t="shared" si="180"/>
        <v>1.1125026841415804</v>
      </c>
      <c r="F181" s="5">
        <f t="shared" si="180"/>
        <v>1.164003675061023</v>
      </c>
      <c r="G181" s="5">
        <f t="shared" si="180"/>
        <v>1.598626354787831</v>
      </c>
      <c r="H181" s="5">
        <f t="shared" si="180"/>
        <v>1.6003473234131254</v>
      </c>
      <c r="I181" s="5">
        <f t="shared" si="180"/>
        <v>1.3179243360510362</v>
      </c>
      <c r="J181" s="5">
        <f t="shared" si="180"/>
        <v>1.8586316352509316</v>
      </c>
      <c r="K181" s="5">
        <f t="shared" si="180"/>
        <v>1.2431376521617468</v>
      </c>
      <c r="L181" s="5">
        <f t="shared" si="180"/>
        <v>1.261320692325663</v>
      </c>
      <c r="M181" s="5">
        <f t="shared" si="180"/>
        <v>0.6227997716405781</v>
      </c>
      <c r="N181"/>
      <c r="O181" s="5">
        <f>STDEVP(O91:O120)</f>
        <v>4.754120832382016</v>
      </c>
      <c r="Q181" s="13"/>
      <c r="R181" s="13"/>
      <c r="S181" s="13"/>
      <c r="U181" s="5">
        <f>STDEVP(U91:U120)</f>
        <v>1.9419356036925806</v>
      </c>
      <c r="V181" s="5">
        <f aca="true" t="shared" si="181" ref="V181:AI181">STDEVP(V91:V120)</f>
        <v>0.9483905524624301</v>
      </c>
      <c r="W181" s="5">
        <f t="shared" si="181"/>
        <v>2.617587290277489</v>
      </c>
      <c r="X181" s="5">
        <f t="shared" si="181"/>
        <v>1.131785814051797</v>
      </c>
      <c r="Y181" s="5">
        <f t="shared" si="181"/>
        <v>2.659667815515482</v>
      </c>
      <c r="Z181" s="5">
        <f t="shared" si="181"/>
        <v>1.3221303701056066</v>
      </c>
      <c r="AA181" s="5">
        <f t="shared" si="181"/>
        <v>0.983925753748163</v>
      </c>
      <c r="AB181" s="5">
        <f t="shared" si="181"/>
        <v>0.5184283257007637</v>
      </c>
      <c r="AC181" s="5">
        <f t="shared" si="181"/>
        <v>1.9235225106270242</v>
      </c>
      <c r="AD181" s="5">
        <f t="shared" si="181"/>
        <v>4.139459653411574</v>
      </c>
      <c r="AE181" s="5">
        <f t="shared" si="181"/>
        <v>1.7484585516010003</v>
      </c>
      <c r="AF181" s="5">
        <f t="shared" si="181"/>
        <v>2.163523900183837</v>
      </c>
      <c r="AG181" s="5">
        <f t="shared" si="181"/>
        <v>0.7152617578357046</v>
      </c>
      <c r="AH181" s="5">
        <f t="shared" si="181"/>
        <v>4.556369705027221</v>
      </c>
      <c r="AI181" s="5">
        <f t="shared" si="181"/>
        <v>1.7916178908089373</v>
      </c>
      <c r="AJ181"/>
      <c r="AK181" s="5">
        <f>STDEVP(AK91:AK120)</f>
        <v>2.807756102893065</v>
      </c>
      <c r="AL181" s="5">
        <f>STDEVP(AL91:AL120)</f>
        <v>3.98462351490771</v>
      </c>
      <c r="AM181" s="5">
        <f>STDEVP(AM91:AM120)</f>
        <v>4.392929875252897</v>
      </c>
      <c r="AN181"/>
      <c r="AO181"/>
    </row>
    <row r="182" spans="1:41" s="5" customFormat="1" ht="12.75">
      <c r="A182" s="5" t="s">
        <v>56</v>
      </c>
      <c r="B182" s="5">
        <f>SKEW(B91:B120)</f>
        <v>1.303480392563256</v>
      </c>
      <c r="C182" s="5">
        <f aca="true" t="shared" si="182" ref="C182:M182">SKEW(C91:C120)</f>
        <v>0.7844620549695964</v>
      </c>
      <c r="D182" s="5">
        <f t="shared" si="182"/>
        <v>0.09457748225043684</v>
      </c>
      <c r="E182" s="5">
        <f t="shared" si="182"/>
        <v>0.3472387775627076</v>
      </c>
      <c r="F182" s="5">
        <f t="shared" si="182"/>
        <v>0.14848162310159221</v>
      </c>
      <c r="G182" s="5">
        <f t="shared" si="182"/>
        <v>0.5118191862661033</v>
      </c>
      <c r="H182" s="5">
        <f t="shared" si="182"/>
        <v>0.8982837149159063</v>
      </c>
      <c r="I182" s="5">
        <f t="shared" si="182"/>
        <v>1.1893608727055685</v>
      </c>
      <c r="J182" s="5">
        <f t="shared" si="182"/>
        <v>0.7176079499998895</v>
      </c>
      <c r="K182" s="5">
        <f t="shared" si="182"/>
        <v>0.4285399548238778</v>
      </c>
      <c r="L182" s="5">
        <f t="shared" si="182"/>
        <v>1.298117923564856</v>
      </c>
      <c r="M182" s="5">
        <f t="shared" si="182"/>
        <v>0.417010769281228</v>
      </c>
      <c r="N182"/>
      <c r="O182" s="5">
        <f>SKEW(O91:O120)</f>
        <v>0.24390600936452586</v>
      </c>
      <c r="Q182" s="13"/>
      <c r="R182" s="13"/>
      <c r="S182" s="13"/>
      <c r="U182" s="5">
        <f aca="true" t="shared" si="183" ref="U182:AI182">SKEW(U91:U120)</f>
        <v>0.358346591702618</v>
      </c>
      <c r="V182" s="5">
        <f t="shared" si="183"/>
        <v>0.48428869506890243</v>
      </c>
      <c r="W182" s="5">
        <f t="shared" si="183"/>
        <v>0.7751722433566686</v>
      </c>
      <c r="X182" s="5">
        <f t="shared" si="183"/>
        <v>-0.8168797122954317</v>
      </c>
      <c r="Y182" s="5">
        <f t="shared" si="183"/>
        <v>0.18985171698054215</v>
      </c>
      <c r="Z182" s="5">
        <f t="shared" si="183"/>
        <v>0.544490873808382</v>
      </c>
      <c r="AA182" s="5">
        <f t="shared" si="183"/>
        <v>-0.0804653587389288</v>
      </c>
      <c r="AB182" s="5">
        <f t="shared" si="183"/>
        <v>-0.5572143879364025</v>
      </c>
      <c r="AC182" s="5">
        <f t="shared" si="183"/>
        <v>0.03595485923808296</v>
      </c>
      <c r="AD182" s="5">
        <f t="shared" si="183"/>
        <v>0.3705158045430506</v>
      </c>
      <c r="AE182" s="5">
        <f t="shared" si="183"/>
        <v>-0.5277846937437749</v>
      </c>
      <c r="AF182" s="5">
        <f t="shared" si="183"/>
        <v>0.3977650282091197</v>
      </c>
      <c r="AG182" s="5">
        <f t="shared" si="183"/>
        <v>0.30188937996256443</v>
      </c>
      <c r="AH182" s="5">
        <f t="shared" si="183"/>
        <v>0.05656215204628344</v>
      </c>
      <c r="AI182" s="5">
        <f t="shared" si="183"/>
        <v>-0.1595835564094303</v>
      </c>
      <c r="AJ182"/>
      <c r="AK182" s="5">
        <f>SKEW(AK91:AK120)</f>
        <v>-0.11099532993455281</v>
      </c>
      <c r="AL182" s="5">
        <f>SKEW(AL91:AL120)</f>
        <v>0.14911578801984898</v>
      </c>
      <c r="AM182" s="5">
        <f>SKEW(AM91:AM120)</f>
        <v>0.12910605087563845</v>
      </c>
      <c r="AN182"/>
      <c r="AO182"/>
    </row>
    <row r="183" spans="1:39" ht="12.75">
      <c r="A183" s="5" t="s">
        <v>47</v>
      </c>
      <c r="B183" s="5">
        <f>B178/31</f>
        <v>0.03525806451612904</v>
      </c>
      <c r="C183" s="5">
        <f>C178/28.5</f>
        <v>0.03308771929824561</v>
      </c>
      <c r="D183" s="5">
        <f>D178/31</f>
        <v>0.05427956989247312</v>
      </c>
      <c r="E183" s="5">
        <f>E178/30</f>
        <v>0.08744444444444446</v>
      </c>
      <c r="F183" s="5">
        <f>F178/31</f>
        <v>0.10943010752688169</v>
      </c>
      <c r="G183" s="5">
        <f>G178/30</f>
        <v>0.13475555555555555</v>
      </c>
      <c r="H183" s="5">
        <f>H178/31</f>
        <v>0.12737634408602153</v>
      </c>
      <c r="I183" s="5">
        <f>I178/31</f>
        <v>0.12297849462365588</v>
      </c>
      <c r="J183" s="5">
        <f>J178/30</f>
        <v>0.13371111111111114</v>
      </c>
      <c r="K183" s="5">
        <f>K178/31</f>
        <v>0.0999247311827957</v>
      </c>
      <c r="L183" s="5">
        <f>L178/30</f>
        <v>0.06945555555555556</v>
      </c>
      <c r="M183" s="5">
        <f>M178/31</f>
        <v>0.044215053763440856</v>
      </c>
      <c r="N183" s="5">
        <f>N178/365.25</f>
        <v>0.08788866073465662</v>
      </c>
      <c r="O183" s="5">
        <f>O178/365.25</f>
        <v>0.08788866073465663</v>
      </c>
      <c r="P183" s="5"/>
      <c r="Q183" s="13"/>
      <c r="R183" s="5"/>
      <c r="U183" s="5">
        <f>U178/(31+30+31)</f>
        <v>0.08367753623188406</v>
      </c>
      <c r="V183" s="5">
        <f>V178/(31+30+31)</f>
        <v>0.08395217391304349</v>
      </c>
      <c r="W183" s="5">
        <f>W178/(30+31+31)</f>
        <v>0.12830072463768113</v>
      </c>
      <c r="X183" s="5">
        <f>X178/(30+31+31)</f>
        <v>0.12803188405797103</v>
      </c>
      <c r="Y183" s="5">
        <f>Y178/(30+31+30)</f>
        <v>0.10101831501831501</v>
      </c>
      <c r="Z183" s="5">
        <f>Z178/(30+31+30)</f>
        <v>0.10027326007326004</v>
      </c>
      <c r="AA183" s="5">
        <f>AA178/(31+31+28.25)</f>
        <v>0.037455216989843026</v>
      </c>
      <c r="AB183" s="5">
        <f>AB178/(31+31+28.25)</f>
        <v>0.037476638965835626</v>
      </c>
      <c r="AC183" s="5">
        <f>AC178/365.25</f>
        <v>0.08767930641113393</v>
      </c>
      <c r="AD183" s="5">
        <f>AD178/(30+31+30+31+31+30)</f>
        <v>0.11929326047358833</v>
      </c>
      <c r="AE183" s="5">
        <f>AE178/(30+31+30+31+31+30)</f>
        <v>0.11892021857923497</v>
      </c>
      <c r="AF183" s="5">
        <f>AF178/(31+30+31+31+28.25+31)</f>
        <v>0.056455418381344304</v>
      </c>
      <c r="AG183" s="5">
        <f>AG178/(31+30+31+31+28.25+31)</f>
        <v>0.05619277549154092</v>
      </c>
      <c r="AH183" s="5">
        <f>AH178/365.25</f>
        <v>0.0879525439196897</v>
      </c>
      <c r="AI183" s="5">
        <f>AI178/(31+30+31+31+28.25+31)</f>
        <v>0.17549519890260634</v>
      </c>
      <c r="AK183" s="5">
        <f>AK178/365.25</f>
        <v>0.03771937029431897</v>
      </c>
      <c r="AL183" s="5">
        <f>AL178/365.25</f>
        <v>0.05016929044033768</v>
      </c>
      <c r="AM183" s="5">
        <f>AM178/365.25</f>
        <v>0.08767328313940222</v>
      </c>
    </row>
    <row r="184" spans="1:39" ht="12.75">
      <c r="A184" s="20" t="s">
        <v>36</v>
      </c>
      <c r="B184" s="5">
        <f>MAX(B91:B120)</f>
        <v>2.91</v>
      </c>
      <c r="C184" s="5">
        <f aca="true" t="shared" si="184" ref="C184:M184">MAX(C91:C120)</f>
        <v>2.32</v>
      </c>
      <c r="D184" s="5">
        <f t="shared" si="184"/>
        <v>3.05</v>
      </c>
      <c r="E184" s="5">
        <f t="shared" si="184"/>
        <v>5.21</v>
      </c>
      <c r="F184" s="5">
        <f t="shared" si="184"/>
        <v>5.86</v>
      </c>
      <c r="G184" s="5">
        <f t="shared" si="184"/>
        <v>7.37</v>
      </c>
      <c r="H184" s="5">
        <f t="shared" si="184"/>
        <v>8.56</v>
      </c>
      <c r="I184" s="5">
        <f t="shared" si="184"/>
        <v>8.3</v>
      </c>
      <c r="J184" s="5">
        <f t="shared" si="184"/>
        <v>8.61</v>
      </c>
      <c r="K184" s="5">
        <f t="shared" si="184"/>
        <v>5.56</v>
      </c>
      <c r="L184" s="5">
        <f t="shared" si="184"/>
        <v>6.29</v>
      </c>
      <c r="M184" s="5">
        <f t="shared" si="184"/>
        <v>2.84</v>
      </c>
      <c r="O184" s="5">
        <f>MAX(O91:O120)</f>
        <v>41.24</v>
      </c>
      <c r="P184" s="5"/>
      <c r="Q184" s="5">
        <f>MAX(Q91:Q120)</f>
        <v>8.61</v>
      </c>
      <c r="R184" s="5">
        <f>MAX(R91:R120)</f>
        <v>1.07</v>
      </c>
      <c r="S184" s="13">
        <f>MAX(S91:S120)</f>
        <v>12</v>
      </c>
      <c r="U184" s="5">
        <f aca="true" t="shared" si="185" ref="U184:AI184">MAX(U91:U120)</f>
        <v>11.93</v>
      </c>
      <c r="V184" s="5">
        <f t="shared" si="185"/>
        <v>9.77</v>
      </c>
      <c r="W184" s="5">
        <f t="shared" si="185"/>
        <v>19.54</v>
      </c>
      <c r="X184" s="5">
        <f t="shared" si="185"/>
        <v>13.388</v>
      </c>
      <c r="Y184" s="5">
        <f t="shared" si="185"/>
        <v>14.25</v>
      </c>
      <c r="Z184" s="5">
        <f t="shared" si="185"/>
        <v>12.428</v>
      </c>
      <c r="AA184" s="5">
        <f t="shared" si="185"/>
        <v>5.39</v>
      </c>
      <c r="AB184" s="5">
        <f t="shared" si="185"/>
        <v>4.308</v>
      </c>
      <c r="AC184" s="5">
        <f t="shared" si="185"/>
        <v>36.13999999999999</v>
      </c>
      <c r="AD184" s="5">
        <f t="shared" si="185"/>
        <v>31.889999999999997</v>
      </c>
      <c r="AE184" s="5">
        <f t="shared" si="185"/>
        <v>24.329999999999995</v>
      </c>
      <c r="AF184" s="5">
        <f t="shared" si="185"/>
        <v>14.370000000000001</v>
      </c>
      <c r="AG184" s="5">
        <f t="shared" si="185"/>
        <v>11.92</v>
      </c>
      <c r="AH184" s="5">
        <f t="shared" si="185"/>
        <v>41.33</v>
      </c>
      <c r="AI184" s="5">
        <f t="shared" si="185"/>
        <v>36.14399999999999</v>
      </c>
      <c r="AK184" s="5">
        <f>MAX(AK91:AK120)</f>
        <v>18.52</v>
      </c>
      <c r="AL184" s="5">
        <f>MAX(AL91:AL120)</f>
        <v>26.720000000000002</v>
      </c>
      <c r="AM184" s="5">
        <f>MAX(AM91:AM120)</f>
        <v>41.150000000000006</v>
      </c>
    </row>
    <row r="185" spans="1:41" s="5" customFormat="1" ht="12.75">
      <c r="A185" s="20" t="s">
        <v>37</v>
      </c>
      <c r="B185" s="5">
        <f>MIN(B91:B120)</f>
        <v>0.24</v>
      </c>
      <c r="C185" s="5">
        <f aca="true" t="shared" si="186" ref="C185:M185">MIN(C91:C120)</f>
        <v>0.14</v>
      </c>
      <c r="D185" s="5">
        <f t="shared" si="186"/>
        <v>0.34</v>
      </c>
      <c r="E185" s="5">
        <f t="shared" si="186"/>
        <v>0.71</v>
      </c>
      <c r="F185" s="5">
        <f t="shared" si="186"/>
        <v>0.97</v>
      </c>
      <c r="G185" s="5">
        <f t="shared" si="186"/>
        <v>1.63</v>
      </c>
      <c r="H185" s="5">
        <f t="shared" si="186"/>
        <v>1.23</v>
      </c>
      <c r="I185" s="5">
        <f t="shared" si="186"/>
        <v>1.55</v>
      </c>
      <c r="J185" s="5">
        <f t="shared" si="186"/>
        <v>0.82</v>
      </c>
      <c r="K185" s="5">
        <f t="shared" si="186"/>
        <v>0.94</v>
      </c>
      <c r="L185" s="5">
        <f t="shared" si="186"/>
        <v>0.36</v>
      </c>
      <c r="M185" s="5">
        <f t="shared" si="186"/>
        <v>0.34</v>
      </c>
      <c r="N185"/>
      <c r="O185" s="5">
        <f>MIN(O91:O120)</f>
        <v>23.380000000000003</v>
      </c>
      <c r="Q185" s="5">
        <f>MIN(Q91:Q120)</f>
        <v>4.2</v>
      </c>
      <c r="R185" s="5">
        <f>MIN(R91:R120)</f>
        <v>0.14</v>
      </c>
      <c r="S185" s="13">
        <f>MIN(S91:S120)</f>
        <v>12</v>
      </c>
      <c r="U185" s="5">
        <f aca="true" t="shared" si="187" ref="U185:AI185">MIN(U91:U120)</f>
        <v>4.26</v>
      </c>
      <c r="V185" s="5">
        <f t="shared" si="187"/>
        <v>6.273999999999999</v>
      </c>
      <c r="W185" s="5">
        <f t="shared" si="187"/>
        <v>8.05</v>
      </c>
      <c r="X185" s="5">
        <f t="shared" si="187"/>
        <v>9.233999999999998</v>
      </c>
      <c r="Y185" s="5">
        <f t="shared" si="187"/>
        <v>4.92</v>
      </c>
      <c r="Z185" s="5">
        <f t="shared" si="187"/>
        <v>6.962000000000001</v>
      </c>
      <c r="AA185" s="5">
        <f t="shared" si="187"/>
        <v>1.3599999999999999</v>
      </c>
      <c r="AB185" s="5">
        <f t="shared" si="187"/>
        <v>2.3559999999999994</v>
      </c>
      <c r="AC185" s="5">
        <f t="shared" si="187"/>
        <v>27.932</v>
      </c>
      <c r="AD185" s="5">
        <f t="shared" si="187"/>
        <v>15.74</v>
      </c>
      <c r="AE185" s="5">
        <f t="shared" si="187"/>
        <v>17.56</v>
      </c>
      <c r="AF185" s="5">
        <f t="shared" si="187"/>
        <v>6.85</v>
      </c>
      <c r="AG185" s="5">
        <f t="shared" si="187"/>
        <v>9.056000000000001</v>
      </c>
      <c r="AH185" s="5">
        <f t="shared" si="187"/>
        <v>23.759999999999998</v>
      </c>
      <c r="AI185" s="5">
        <f t="shared" si="187"/>
        <v>27.915999999999997</v>
      </c>
      <c r="AJ185"/>
      <c r="AK185" s="5">
        <f>MIN(AK91:AK120)</f>
        <v>8.05</v>
      </c>
      <c r="AL185" s="5">
        <f>MIN(AL91:AL120)</f>
        <v>11.28</v>
      </c>
      <c r="AM185" s="5">
        <f>MIN(AM91:AM120)</f>
        <v>24.03</v>
      </c>
      <c r="AN185"/>
      <c r="AO185"/>
    </row>
    <row r="186" spans="1:41" s="5" customFormat="1" ht="12.75">
      <c r="A186" s="20" t="s">
        <v>48</v>
      </c>
      <c r="B186" s="27">
        <f>COUNT(B91:B120)</f>
        <v>30</v>
      </c>
      <c r="C186" s="27">
        <f aca="true" t="shared" si="188" ref="C186:M186">COUNT(C91:C120)</f>
        <v>30</v>
      </c>
      <c r="D186" s="27">
        <f t="shared" si="188"/>
        <v>30</v>
      </c>
      <c r="E186" s="27">
        <f t="shared" si="188"/>
        <v>30</v>
      </c>
      <c r="F186" s="27">
        <f t="shared" si="188"/>
        <v>30</v>
      </c>
      <c r="G186" s="27">
        <f t="shared" si="188"/>
        <v>30</v>
      </c>
      <c r="H186" s="27">
        <f t="shared" si="188"/>
        <v>30</v>
      </c>
      <c r="I186" s="27">
        <f t="shared" si="188"/>
        <v>30</v>
      </c>
      <c r="J186" s="27">
        <f t="shared" si="188"/>
        <v>30</v>
      </c>
      <c r="K186" s="27">
        <f t="shared" si="188"/>
        <v>30</v>
      </c>
      <c r="L186" s="27">
        <f t="shared" si="188"/>
        <v>30</v>
      </c>
      <c r="M186" s="27">
        <f t="shared" si="188"/>
        <v>30</v>
      </c>
      <c r="N186"/>
      <c r="O186" s="27">
        <f>COUNT(O91:O120)</f>
        <v>30</v>
      </c>
      <c r="S186" s="13"/>
      <c r="U186" s="27">
        <f aca="true" t="shared" si="189" ref="U186:AI186">COUNT(U91:U120)</f>
        <v>30</v>
      </c>
      <c r="V186" s="27">
        <f t="shared" si="189"/>
        <v>30</v>
      </c>
      <c r="W186" s="27">
        <f t="shared" si="189"/>
        <v>30</v>
      </c>
      <c r="X186" s="27">
        <f t="shared" si="189"/>
        <v>30</v>
      </c>
      <c r="Y186" s="27">
        <f t="shared" si="189"/>
        <v>30</v>
      </c>
      <c r="Z186" s="27">
        <f t="shared" si="189"/>
        <v>30</v>
      </c>
      <c r="AA186" s="27">
        <f t="shared" si="189"/>
        <v>30</v>
      </c>
      <c r="AB186" s="27">
        <f t="shared" si="189"/>
        <v>30</v>
      </c>
      <c r="AC186" s="27">
        <f t="shared" si="189"/>
        <v>30</v>
      </c>
      <c r="AD186" s="27">
        <f t="shared" si="189"/>
        <v>30</v>
      </c>
      <c r="AE186" s="27">
        <f t="shared" si="189"/>
        <v>30</v>
      </c>
      <c r="AF186" s="27">
        <f t="shared" si="189"/>
        <v>30</v>
      </c>
      <c r="AG186" s="27">
        <f t="shared" si="189"/>
        <v>30</v>
      </c>
      <c r="AH186" s="27">
        <f t="shared" si="189"/>
        <v>30</v>
      </c>
      <c r="AI186" s="27">
        <f t="shared" si="189"/>
        <v>30</v>
      </c>
      <c r="AJ186"/>
      <c r="AK186" s="27">
        <f>COUNT(AK91:AK120)</f>
        <v>30</v>
      </c>
      <c r="AL186" s="27">
        <f>COUNT(AL91:AL120)</f>
        <v>30</v>
      </c>
      <c r="AM186" s="27">
        <f>COUNT(AM91:AM120)</f>
        <v>30</v>
      </c>
      <c r="AN186"/>
      <c r="AO186"/>
    </row>
    <row r="187" spans="1:41" s="5" customFormat="1" ht="12.75">
      <c r="A187" s="20" t="s">
        <v>49</v>
      </c>
      <c r="Q187" s="13"/>
      <c r="R187" s="13"/>
      <c r="S187" s="13"/>
      <c r="AJ187"/>
      <c r="AN187"/>
      <c r="AO187"/>
    </row>
    <row r="188" spans="1:41" s="5" customFormat="1" ht="12.75">
      <c r="A188" s="20" t="s">
        <v>50</v>
      </c>
      <c r="Q188" s="13"/>
      <c r="R188" s="13"/>
      <c r="S188" s="13"/>
      <c r="AJ188"/>
      <c r="AN188"/>
      <c r="AO188"/>
    </row>
    <row r="189" spans="1:41" s="5" customFormat="1" ht="12.75">
      <c r="A189" s="20" t="s">
        <v>51</v>
      </c>
      <c r="Q189" s="13"/>
      <c r="R189" s="13"/>
      <c r="S189" s="13"/>
      <c r="AJ189"/>
      <c r="AN189"/>
      <c r="AO189"/>
    </row>
    <row r="190" spans="1:41" s="5" customFormat="1" ht="12.75">
      <c r="A190"/>
      <c r="N190"/>
      <c r="O190"/>
      <c r="P190"/>
      <c r="Q190" s="13"/>
      <c r="R190" s="13"/>
      <c r="S190" s="13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" customFormat="1" ht="12.75">
      <c r="A191" t="s">
        <v>42</v>
      </c>
      <c r="B191" s="17">
        <f>+A81</f>
        <v>1971</v>
      </c>
      <c r="C191" s="17">
        <f>+A110</f>
        <v>2000</v>
      </c>
      <c r="D191" s="17">
        <f>+C191-B191+1</f>
        <v>30</v>
      </c>
      <c r="E191"/>
      <c r="F191"/>
      <c r="G191"/>
      <c r="H191"/>
      <c r="I191"/>
      <c r="J191"/>
      <c r="K191"/>
      <c r="L191"/>
      <c r="M191"/>
      <c r="N191"/>
      <c r="O191"/>
      <c r="P191"/>
      <c r="Q191" s="13"/>
      <c r="R191" s="13"/>
      <c r="S191" s="13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" customFormat="1" ht="12.75">
      <c r="A192" s="5" t="s">
        <v>43</v>
      </c>
      <c r="B192" s="5">
        <f aca="true" t="shared" si="190" ref="B192:M192">AVERAGE(B81:B110)</f>
        <v>1.2429999999999999</v>
      </c>
      <c r="C192" s="5">
        <f t="shared" si="190"/>
        <v>0.9293333333333336</v>
      </c>
      <c r="D192" s="5">
        <f t="shared" si="190"/>
        <v>1.8300000000000003</v>
      </c>
      <c r="E192" s="5">
        <f t="shared" si="190"/>
        <v>2.4660000000000006</v>
      </c>
      <c r="F192" s="5">
        <f t="shared" si="190"/>
        <v>3.326</v>
      </c>
      <c r="G192" s="5">
        <f t="shared" si="190"/>
        <v>4.0793333333333335</v>
      </c>
      <c r="H192" s="5">
        <f t="shared" si="190"/>
        <v>4.062666666666668</v>
      </c>
      <c r="I192" s="5">
        <f t="shared" si="190"/>
        <v>4.287333333333334</v>
      </c>
      <c r="J192" s="5">
        <f t="shared" si="190"/>
        <v>4.053666666666667</v>
      </c>
      <c r="K192" s="5">
        <f t="shared" si="190"/>
        <v>2.669333333333333</v>
      </c>
      <c r="L192" s="5">
        <f t="shared" si="190"/>
        <v>2.287</v>
      </c>
      <c r="M192" s="5">
        <f t="shared" si="190"/>
        <v>1.3200000000000003</v>
      </c>
      <c r="N192" s="5">
        <f>SUM(B192:M192)</f>
        <v>32.55366666666667</v>
      </c>
      <c r="O192" s="5">
        <f>AVERAGE(O81:O110)</f>
        <v>32.553666666666665</v>
      </c>
      <c r="Q192" s="13"/>
      <c r="R192" s="13"/>
      <c r="S192" s="13"/>
      <c r="U192" s="5">
        <f aca="true" t="shared" si="191" ref="U192:AI192">AVERAGE(U81:U110)</f>
        <v>7.622</v>
      </c>
      <c r="V192" s="5">
        <f t="shared" si="191"/>
        <v>7.722599999999998</v>
      </c>
      <c r="W192" s="5">
        <f t="shared" si="191"/>
        <v>12.429333333333336</v>
      </c>
      <c r="X192" s="5">
        <f t="shared" si="191"/>
        <v>12.311200000000001</v>
      </c>
      <c r="Y192" s="5">
        <f t="shared" si="191"/>
        <v>9.01</v>
      </c>
      <c r="Z192" s="5">
        <f t="shared" si="191"/>
        <v>9.091333333333333</v>
      </c>
      <c r="AA192" s="5">
        <f t="shared" si="191"/>
        <v>3.411</v>
      </c>
      <c r="AB192" s="5">
        <f t="shared" si="191"/>
        <v>3.421399999999999</v>
      </c>
      <c r="AC192" s="5">
        <f t="shared" si="191"/>
        <v>32.550333333333334</v>
      </c>
      <c r="AD192" s="5">
        <f t="shared" si="191"/>
        <v>22.275</v>
      </c>
      <c r="AE192" s="5">
        <f t="shared" si="191"/>
        <v>22.282066666666665</v>
      </c>
      <c r="AF192" s="5">
        <f t="shared" si="191"/>
        <v>10.183999999999997</v>
      </c>
      <c r="AG192" s="5">
        <f t="shared" si="191"/>
        <v>10.257000000000003</v>
      </c>
      <c r="AH192" s="5">
        <f t="shared" si="191"/>
        <v>32.61133333333332</v>
      </c>
      <c r="AI192" s="5">
        <f t="shared" si="191"/>
        <v>32.61573333333333</v>
      </c>
      <c r="AJ192"/>
      <c r="AK192" s="5">
        <f>AVERAGE(AK81:AK110)</f>
        <v>13.87366666666667</v>
      </c>
      <c r="AL192" s="5">
        <f>AVERAGE(AL81:AL110)</f>
        <v>18.68</v>
      </c>
      <c r="AM192" s="5">
        <f>AVERAGE(AM81:AM110)</f>
        <v>32.648666666666664</v>
      </c>
      <c r="AN192"/>
      <c r="AO192"/>
    </row>
    <row r="193" spans="1:41" s="5" customFormat="1" ht="12.75">
      <c r="A193" t="s">
        <v>44</v>
      </c>
      <c r="B193" s="5">
        <f aca="true" t="shared" si="192" ref="B193:M193">MEDIAN(B81:B110)</f>
        <v>1.045</v>
      </c>
      <c r="C193" s="5">
        <f t="shared" si="192"/>
        <v>0.85</v>
      </c>
      <c r="D193" s="5">
        <f t="shared" si="192"/>
        <v>1.75</v>
      </c>
      <c r="E193" s="5">
        <f t="shared" si="192"/>
        <v>2.63</v>
      </c>
      <c r="F193" s="5">
        <f t="shared" si="192"/>
        <v>3.145</v>
      </c>
      <c r="G193" s="5">
        <f t="shared" si="192"/>
        <v>3.81</v>
      </c>
      <c r="H193" s="5">
        <f t="shared" si="192"/>
        <v>3.79</v>
      </c>
      <c r="I193" s="5">
        <f t="shared" si="192"/>
        <v>3.725</v>
      </c>
      <c r="J193" s="5">
        <f t="shared" si="192"/>
        <v>3.7350000000000003</v>
      </c>
      <c r="K193" s="5">
        <f t="shared" si="192"/>
        <v>2.46</v>
      </c>
      <c r="L193" s="5">
        <f t="shared" si="192"/>
        <v>2.11</v>
      </c>
      <c r="M193" s="5">
        <f t="shared" si="192"/>
        <v>1.21</v>
      </c>
      <c r="N193"/>
      <c r="O193" s="5">
        <f>MEDIAN(O81:O110)</f>
        <v>33.045</v>
      </c>
      <c r="Q193" s="13"/>
      <c r="R193" s="13"/>
      <c r="S193" s="13"/>
      <c r="U193" s="5">
        <f aca="true" t="shared" si="193" ref="U193:AI193">MEDIAN(U81:U110)</f>
        <v>7.41</v>
      </c>
      <c r="V193" s="5">
        <f t="shared" si="193"/>
        <v>7.739</v>
      </c>
      <c r="W193" s="5">
        <f t="shared" si="193"/>
        <v>12.204999999999998</v>
      </c>
      <c r="X193" s="5">
        <f t="shared" si="193"/>
        <v>12.204999999999998</v>
      </c>
      <c r="Y193" s="5">
        <f t="shared" si="193"/>
        <v>9.614999999999998</v>
      </c>
      <c r="Z193" s="5">
        <f t="shared" si="193"/>
        <v>9.120999999999999</v>
      </c>
      <c r="AA193" s="5">
        <f t="shared" si="193"/>
        <v>3.325</v>
      </c>
      <c r="AB193" s="5">
        <f t="shared" si="193"/>
        <v>3.4849999999999994</v>
      </c>
      <c r="AC193" s="5">
        <f t="shared" si="193"/>
        <v>32.45700000000001</v>
      </c>
      <c r="AD193" s="5">
        <f t="shared" si="193"/>
        <v>22.295</v>
      </c>
      <c r="AE193" s="5">
        <f t="shared" si="193"/>
        <v>22.196</v>
      </c>
      <c r="AF193" s="5">
        <f t="shared" si="193"/>
        <v>9.965</v>
      </c>
      <c r="AG193" s="5">
        <f t="shared" si="193"/>
        <v>10.301</v>
      </c>
      <c r="AH193" s="5">
        <f t="shared" si="193"/>
        <v>33.56</v>
      </c>
      <c r="AI193" s="5">
        <f t="shared" si="193"/>
        <v>32.861999999999995</v>
      </c>
      <c r="AJ193"/>
      <c r="AK193" s="5">
        <f>MEDIAN(AK81:AK110)</f>
        <v>13.860000000000001</v>
      </c>
      <c r="AL193" s="5">
        <f>MEDIAN(AL81:AL110)</f>
        <v>18.78</v>
      </c>
      <c r="AM193" s="5">
        <f>MEDIAN(AM81:AM110)</f>
        <v>33.09</v>
      </c>
      <c r="AN193"/>
      <c r="AO193"/>
    </row>
    <row r="194" spans="1:41" s="5" customFormat="1" ht="12.75">
      <c r="A194" t="s">
        <v>45</v>
      </c>
      <c r="B194" s="5" t="e">
        <f aca="true" t="shared" si="194" ref="B194:M194">MODE(B81:B110)</f>
        <v>#N/A</v>
      </c>
      <c r="C194" s="5">
        <f t="shared" si="194"/>
        <v>0.82</v>
      </c>
      <c r="D194" s="5" t="e">
        <f t="shared" si="194"/>
        <v>#N/A</v>
      </c>
      <c r="E194" s="5">
        <f t="shared" si="194"/>
        <v>2.96</v>
      </c>
      <c r="F194" s="5">
        <f t="shared" si="194"/>
        <v>3.59</v>
      </c>
      <c r="G194" s="5" t="e">
        <f t="shared" si="194"/>
        <v>#N/A</v>
      </c>
      <c r="H194" s="5">
        <f t="shared" si="194"/>
        <v>3.79</v>
      </c>
      <c r="I194" s="5">
        <f t="shared" si="194"/>
        <v>3.39</v>
      </c>
      <c r="J194" s="5">
        <f t="shared" si="194"/>
        <v>3.59</v>
      </c>
      <c r="K194" s="5">
        <f t="shared" si="194"/>
        <v>2.76</v>
      </c>
      <c r="L194" s="5" t="e">
        <f t="shared" si="194"/>
        <v>#N/A</v>
      </c>
      <c r="M194" s="5" t="e">
        <f t="shared" si="194"/>
        <v>#N/A</v>
      </c>
      <c r="N194"/>
      <c r="O194" s="5" t="e">
        <f>MODE(O81:O110)</f>
        <v>#N/A</v>
      </c>
      <c r="Q194" s="13"/>
      <c r="R194" s="13"/>
      <c r="S194" s="13"/>
      <c r="U194" s="5">
        <f aca="true" t="shared" si="195" ref="U194:AI194">MODE(U81:U110)</f>
        <v>6.48</v>
      </c>
      <c r="V194" s="5" t="e">
        <f t="shared" si="195"/>
        <v>#N/A</v>
      </c>
      <c r="W194" s="5">
        <f t="shared" si="195"/>
        <v>10.82</v>
      </c>
      <c r="X194" s="5" t="e">
        <f t="shared" si="195"/>
        <v>#N/A</v>
      </c>
      <c r="Y194" s="5" t="e">
        <f t="shared" si="195"/>
        <v>#N/A</v>
      </c>
      <c r="Z194" s="5" t="e">
        <f t="shared" si="195"/>
        <v>#N/A</v>
      </c>
      <c r="AA194" s="5">
        <f t="shared" si="195"/>
        <v>3.27</v>
      </c>
      <c r="AB194" s="5" t="e">
        <f t="shared" si="195"/>
        <v>#N/A</v>
      </c>
      <c r="AC194" s="5" t="e">
        <f t="shared" si="195"/>
        <v>#N/A</v>
      </c>
      <c r="AD194" s="5">
        <f t="shared" si="195"/>
        <v>20.07</v>
      </c>
      <c r="AE194" s="5" t="e">
        <f t="shared" si="195"/>
        <v>#N/A</v>
      </c>
      <c r="AF194" s="5" t="e">
        <f t="shared" si="195"/>
        <v>#N/A</v>
      </c>
      <c r="AG194" s="5" t="e">
        <f t="shared" si="195"/>
        <v>#N/A</v>
      </c>
      <c r="AH194" s="5" t="e">
        <f t="shared" si="195"/>
        <v>#N/A</v>
      </c>
      <c r="AI194" s="5" t="e">
        <f t="shared" si="195"/>
        <v>#N/A</v>
      </c>
      <c r="AJ194"/>
      <c r="AK194" s="5">
        <f>MODE(AK81:AK110)</f>
        <v>16.79</v>
      </c>
      <c r="AL194" s="5" t="e">
        <f>MODE(AL81:AL110)</f>
        <v>#N/A</v>
      </c>
      <c r="AM194" s="5" t="e">
        <f>MODE(AM81:AM110)</f>
        <v>#N/A</v>
      </c>
      <c r="AN194"/>
      <c r="AO194"/>
    </row>
    <row r="195" spans="1:41" s="5" customFormat="1" ht="12.75">
      <c r="A195" s="5" t="s">
        <v>46</v>
      </c>
      <c r="B195" s="5">
        <f aca="true" t="shared" si="196" ref="B195:M195">STDEVP(B81:B110)</f>
        <v>0.6810195787689711</v>
      </c>
      <c r="C195" s="5">
        <f t="shared" si="196"/>
        <v>0.5835291100041383</v>
      </c>
      <c r="D195" s="5">
        <f t="shared" si="196"/>
        <v>0.9376566535784829</v>
      </c>
      <c r="E195" s="5">
        <f t="shared" si="196"/>
        <v>0.889976029639749</v>
      </c>
      <c r="F195" s="5">
        <f t="shared" si="196"/>
        <v>1.306753228425322</v>
      </c>
      <c r="G195" s="5">
        <f t="shared" si="196"/>
        <v>1.4574268039558231</v>
      </c>
      <c r="H195" s="5">
        <f t="shared" si="196"/>
        <v>1.6065593325143277</v>
      </c>
      <c r="I195" s="5">
        <f t="shared" si="196"/>
        <v>1.526071062856802</v>
      </c>
      <c r="J195" s="5">
        <f t="shared" si="196"/>
        <v>1.7563645850322642</v>
      </c>
      <c r="K195" s="5">
        <f t="shared" si="196"/>
        <v>1.1388091245780505</v>
      </c>
      <c r="L195" s="5">
        <f t="shared" si="196"/>
        <v>1.2844613657093773</v>
      </c>
      <c r="M195" s="5">
        <f t="shared" si="196"/>
        <v>0.661795537408143</v>
      </c>
      <c r="N195"/>
      <c r="O195" s="5">
        <f>STDEVP(O81:O110)</f>
        <v>4.717033307304754</v>
      </c>
      <c r="Q195" s="13"/>
      <c r="R195" s="13"/>
      <c r="S195" s="13"/>
      <c r="U195" s="5">
        <f aca="true" t="shared" si="197" ref="U195:AI195">STDEVP(U81:U110)</f>
        <v>1.905625706515669</v>
      </c>
      <c r="V195" s="5">
        <f t="shared" si="197"/>
        <v>0.7610146122118815</v>
      </c>
      <c r="W195" s="5">
        <f t="shared" si="197"/>
        <v>2.426364816391426</v>
      </c>
      <c r="X195" s="5">
        <f t="shared" si="197"/>
        <v>0.9545389951873798</v>
      </c>
      <c r="Y195" s="5">
        <f t="shared" si="197"/>
        <v>2.75113673475771</v>
      </c>
      <c r="Z195" s="5">
        <f t="shared" si="197"/>
        <v>1.397940516935141</v>
      </c>
      <c r="AA195" s="5">
        <f t="shared" si="197"/>
        <v>1.0164524911016097</v>
      </c>
      <c r="AB195" s="5">
        <f t="shared" si="197"/>
        <v>0.5796546443069986</v>
      </c>
      <c r="AC195" s="5">
        <f t="shared" si="197"/>
        <v>1.6421941487601945</v>
      </c>
      <c r="AD195" s="5">
        <f t="shared" si="197"/>
        <v>3.987566300389249</v>
      </c>
      <c r="AE195" s="5">
        <f t="shared" si="197"/>
        <v>1.3467727829477727</v>
      </c>
      <c r="AF195" s="5">
        <f t="shared" si="197"/>
        <v>2.488129953733669</v>
      </c>
      <c r="AG195" s="5">
        <f t="shared" si="197"/>
        <v>0.7835248134764676</v>
      </c>
      <c r="AH195" s="5">
        <f t="shared" si="197"/>
        <v>4.137490973471249</v>
      </c>
      <c r="AI195" s="5">
        <f t="shared" si="197"/>
        <v>1.4565373306426286</v>
      </c>
      <c r="AJ195"/>
      <c r="AK195" s="5">
        <f>STDEVP(AK81:AK110)</f>
        <v>2.6186593049794484</v>
      </c>
      <c r="AL195" s="5">
        <f>STDEVP(AL81:AL110)</f>
        <v>4.311057874814491</v>
      </c>
      <c r="AM195" s="5">
        <f>STDEVP(AM81:AM110)</f>
        <v>4.783631628329666</v>
      </c>
      <c r="AN195"/>
      <c r="AO195"/>
    </row>
    <row r="196" spans="1:39" ht="12.75">
      <c r="A196" s="5" t="s">
        <v>47</v>
      </c>
      <c r="B196" s="5">
        <f>B192/31</f>
        <v>0.04009677419354838</v>
      </c>
      <c r="C196" s="5">
        <f>C192/28.5</f>
        <v>0.03260818713450293</v>
      </c>
      <c r="D196" s="5">
        <f>D192/31</f>
        <v>0.05903225806451614</v>
      </c>
      <c r="E196" s="5">
        <f>E192/30</f>
        <v>0.08220000000000002</v>
      </c>
      <c r="F196" s="5">
        <f>F192/31</f>
        <v>0.10729032258064516</v>
      </c>
      <c r="G196" s="5">
        <f>G192/30</f>
        <v>0.13597777777777778</v>
      </c>
      <c r="H196" s="5">
        <f>H192/31</f>
        <v>0.13105376344086025</v>
      </c>
      <c r="I196" s="5">
        <f>I192/31</f>
        <v>0.13830107526881721</v>
      </c>
      <c r="J196" s="5">
        <f>J192/30</f>
        <v>0.13512222222222225</v>
      </c>
      <c r="K196" s="5">
        <f>K192/31</f>
        <v>0.08610752688172042</v>
      </c>
      <c r="L196" s="5">
        <f>L192/30</f>
        <v>0.07623333333333333</v>
      </c>
      <c r="M196" s="5">
        <f>M192/31</f>
        <v>0.04258064516129033</v>
      </c>
      <c r="N196" s="5">
        <f>N192/365.25</f>
        <v>0.0891270819073694</v>
      </c>
      <c r="O196" s="5">
        <f>O192/31</f>
        <v>1.0501182795698925</v>
      </c>
      <c r="P196" s="5"/>
      <c r="Q196" s="13"/>
      <c r="R196" s="5"/>
      <c r="U196" s="5">
        <f>U192/(31+30+31)</f>
        <v>0.08284782608695652</v>
      </c>
      <c r="V196" s="5">
        <f>V192/(31+30+31)</f>
        <v>0.08394130434782607</v>
      </c>
      <c r="W196" s="5">
        <f>W192/(30+31+31)</f>
        <v>0.13510144927536236</v>
      </c>
      <c r="X196" s="5">
        <f>X192/(30+31+31)</f>
        <v>0.13381739130434783</v>
      </c>
      <c r="Y196" s="5">
        <f>Y192/(30+31+30)</f>
        <v>0.09901098901098901</v>
      </c>
      <c r="Z196" s="5">
        <f>Z192/(30+31+30)</f>
        <v>0.0999047619047619</v>
      </c>
      <c r="AA196" s="5">
        <f>AA192/(31+31+28.25)</f>
        <v>0.03779501385041551</v>
      </c>
      <c r="AB196" s="5">
        <f>AB192/(31+31+28.25)</f>
        <v>0.03791024930747921</v>
      </c>
      <c r="AC196" s="5">
        <f>AC192/365.25</f>
        <v>0.08911795573807894</v>
      </c>
      <c r="AD196" s="5">
        <f>AD192/(30+31+30+31+31+30)</f>
        <v>0.12172131147540984</v>
      </c>
      <c r="AE196" s="5">
        <f>AE192/(30+31+30+31+31+30)</f>
        <v>0.121759927140255</v>
      </c>
      <c r="AF196" s="5">
        <f>AF192/(31+30+31+31+28.25+31)</f>
        <v>0.05587928669410149</v>
      </c>
      <c r="AG196" s="5">
        <f>AG192/(31+30+31+31+28.25+31)</f>
        <v>0.05627983539094652</v>
      </c>
      <c r="AH196" s="5">
        <f>AH192/365.25</f>
        <v>0.08928496463609396</v>
      </c>
      <c r="AI196" s="5">
        <f>AI192/(31+30+31+31+28.25+31)</f>
        <v>0.1789614997713763</v>
      </c>
      <c r="AK196" s="5">
        <f>AK192/365.25</f>
        <v>0.03798402920374174</v>
      </c>
      <c r="AL196" s="5">
        <f>AL192/365.25</f>
        <v>0.05114305270362765</v>
      </c>
      <c r="AM196" s="5">
        <f>AM192/365.25</f>
        <v>0.08938717773214692</v>
      </c>
    </row>
    <row r="197" spans="1:39" ht="12.75">
      <c r="A197" s="20" t="s">
        <v>36</v>
      </c>
      <c r="B197" s="5">
        <f aca="true" t="shared" si="198" ref="B197:M197">MAX(B81:B110)</f>
        <v>2.91</v>
      </c>
      <c r="C197" s="5">
        <f t="shared" si="198"/>
        <v>2.71</v>
      </c>
      <c r="D197" s="5">
        <f t="shared" si="198"/>
        <v>3.64</v>
      </c>
      <c r="E197" s="5">
        <f t="shared" si="198"/>
        <v>4.14</v>
      </c>
      <c r="F197" s="5">
        <f t="shared" si="198"/>
        <v>6.98</v>
      </c>
      <c r="G197" s="5">
        <f t="shared" si="198"/>
        <v>6.92</v>
      </c>
      <c r="H197" s="5">
        <f t="shared" si="198"/>
        <v>8.56</v>
      </c>
      <c r="I197" s="5">
        <f t="shared" si="198"/>
        <v>8.3</v>
      </c>
      <c r="J197" s="5">
        <f t="shared" si="198"/>
        <v>7.76</v>
      </c>
      <c r="K197" s="5">
        <f t="shared" si="198"/>
        <v>5.55</v>
      </c>
      <c r="L197" s="5">
        <f t="shared" si="198"/>
        <v>6.29</v>
      </c>
      <c r="M197" s="5">
        <f t="shared" si="198"/>
        <v>2.84</v>
      </c>
      <c r="O197" s="5">
        <f>MAX(O81:O110)</f>
        <v>41.24</v>
      </c>
      <c r="P197" s="5"/>
      <c r="Q197" s="13">
        <f>MAX(Q81:Q110)</f>
        <v>8.56</v>
      </c>
      <c r="R197" s="13">
        <f>MAX(R81:R110)</f>
        <v>1.12</v>
      </c>
      <c r="S197" s="13">
        <f>MAX(S81:S110)</f>
        <v>12</v>
      </c>
      <c r="U197" s="5">
        <f aca="true" t="shared" si="199" ref="U197:AI197">MAX(U81:U110)</f>
        <v>13.440000000000001</v>
      </c>
      <c r="V197" s="5">
        <f t="shared" si="199"/>
        <v>9.182</v>
      </c>
      <c r="W197" s="5">
        <f t="shared" si="199"/>
        <v>17.28</v>
      </c>
      <c r="X197" s="5">
        <f t="shared" si="199"/>
        <v>14.796000000000001</v>
      </c>
      <c r="Y197" s="5">
        <f t="shared" si="199"/>
        <v>14.25</v>
      </c>
      <c r="Z197" s="5">
        <f t="shared" si="199"/>
        <v>12.428</v>
      </c>
      <c r="AA197" s="5">
        <f t="shared" si="199"/>
        <v>5.39</v>
      </c>
      <c r="AB197" s="5">
        <f t="shared" si="199"/>
        <v>4.432</v>
      </c>
      <c r="AC197" s="5">
        <f t="shared" si="199"/>
        <v>36.13999999999999</v>
      </c>
      <c r="AD197" s="5">
        <f t="shared" si="199"/>
        <v>28.89</v>
      </c>
      <c r="AE197" s="5">
        <f t="shared" si="199"/>
        <v>24.768</v>
      </c>
      <c r="AF197" s="5">
        <f t="shared" si="199"/>
        <v>14.45</v>
      </c>
      <c r="AG197" s="5">
        <f t="shared" si="199"/>
        <v>11.92</v>
      </c>
      <c r="AH197" s="5">
        <f t="shared" si="199"/>
        <v>39.43</v>
      </c>
      <c r="AI197" s="5">
        <f t="shared" si="199"/>
        <v>36.14399999999999</v>
      </c>
      <c r="AK197" s="5">
        <f>MAX(AK81:AK110)</f>
        <v>18.28</v>
      </c>
      <c r="AL197" s="5">
        <f>MAX(AL81:AL110)</f>
        <v>25.56</v>
      </c>
      <c r="AM197" s="5">
        <f>MAX(AM81:AM110)</f>
        <v>43.84</v>
      </c>
    </row>
    <row r="198" spans="1:41" s="5" customFormat="1" ht="12.75">
      <c r="A198" s="20" t="s">
        <v>37</v>
      </c>
      <c r="B198" s="5">
        <f aca="true" t="shared" si="200" ref="B198:M198">MIN(B81:B110)</f>
        <v>0.24</v>
      </c>
      <c r="C198" s="5">
        <f t="shared" si="200"/>
        <v>0.14</v>
      </c>
      <c r="D198" s="5">
        <f t="shared" si="200"/>
        <v>0.34</v>
      </c>
      <c r="E198" s="5">
        <f t="shared" si="200"/>
        <v>0.71</v>
      </c>
      <c r="F198" s="5">
        <f t="shared" si="200"/>
        <v>0.97</v>
      </c>
      <c r="G198" s="5">
        <f t="shared" si="200"/>
        <v>1.89</v>
      </c>
      <c r="H198" s="5">
        <f t="shared" si="200"/>
        <v>1.23</v>
      </c>
      <c r="I198" s="5">
        <f t="shared" si="200"/>
        <v>1.92</v>
      </c>
      <c r="J198" s="5">
        <f t="shared" si="200"/>
        <v>1.02</v>
      </c>
      <c r="K198" s="5">
        <f t="shared" si="200"/>
        <v>0.49</v>
      </c>
      <c r="L198" s="5">
        <f t="shared" si="200"/>
        <v>0.47</v>
      </c>
      <c r="M198" s="5">
        <f t="shared" si="200"/>
        <v>0.34</v>
      </c>
      <c r="N198"/>
      <c r="O198" s="5">
        <f>MIN(O81:O110)</f>
        <v>20.65</v>
      </c>
      <c r="Q198" s="13">
        <f>MIN(Q81:Q110)</f>
        <v>3.41</v>
      </c>
      <c r="R198" s="13">
        <f>MIN(R81:R110)</f>
        <v>0.14</v>
      </c>
      <c r="S198" s="13">
        <f>MIN(S81:S110)</f>
        <v>12</v>
      </c>
      <c r="U198" s="5">
        <f aca="true" t="shared" si="201" ref="U198:AI198">MIN(U81:U110)</f>
        <v>4.859999999999999</v>
      </c>
      <c r="V198" s="5">
        <f t="shared" si="201"/>
        <v>6.273999999999999</v>
      </c>
      <c r="W198" s="5">
        <f t="shared" si="201"/>
        <v>7.13</v>
      </c>
      <c r="X198" s="5">
        <f t="shared" si="201"/>
        <v>10.852</v>
      </c>
      <c r="Y198" s="5">
        <f t="shared" si="201"/>
        <v>1.98</v>
      </c>
      <c r="Z198" s="5">
        <f t="shared" si="201"/>
        <v>6.962000000000001</v>
      </c>
      <c r="AA198" s="5">
        <f t="shared" si="201"/>
        <v>1.3599999999999999</v>
      </c>
      <c r="AB198" s="5">
        <f t="shared" si="201"/>
        <v>2.3559999999999994</v>
      </c>
      <c r="AC198" s="5">
        <f t="shared" si="201"/>
        <v>29.303999999999995</v>
      </c>
      <c r="AD198" s="5">
        <f t="shared" si="201"/>
        <v>12.66</v>
      </c>
      <c r="AE198" s="5">
        <f t="shared" si="201"/>
        <v>20.195999999999998</v>
      </c>
      <c r="AF198" s="5">
        <f t="shared" si="201"/>
        <v>6.71</v>
      </c>
      <c r="AG198" s="5">
        <f t="shared" si="201"/>
        <v>8.846</v>
      </c>
      <c r="AH198" s="5">
        <f t="shared" si="201"/>
        <v>23.759999999999998</v>
      </c>
      <c r="AI198" s="5">
        <f t="shared" si="201"/>
        <v>29.588</v>
      </c>
      <c r="AJ198"/>
      <c r="AK198" s="5">
        <f>MIN(AK81:AK110)</f>
        <v>8.05</v>
      </c>
      <c r="AL198" s="5">
        <f>MIN(AL81:AL110)</f>
        <v>7.2</v>
      </c>
      <c r="AM198" s="5">
        <f>MIN(AM81:AM110)</f>
        <v>22.689999999999998</v>
      </c>
      <c r="AN198"/>
      <c r="AO198"/>
    </row>
    <row r="199" spans="1:41" s="5" customFormat="1" ht="12.75">
      <c r="A199" s="20" t="s">
        <v>49</v>
      </c>
      <c r="B199" s="5">
        <v>1.25</v>
      </c>
      <c r="C199" s="5">
        <v>0.92</v>
      </c>
      <c r="D199" s="5">
        <v>1.78</v>
      </c>
      <c r="E199" s="5">
        <v>2.4</v>
      </c>
      <c r="F199" s="5">
        <v>3.31</v>
      </c>
      <c r="G199" s="5">
        <v>4.01</v>
      </c>
      <c r="H199" s="5">
        <v>4.06</v>
      </c>
      <c r="I199" s="5">
        <v>4.36</v>
      </c>
      <c r="J199" s="5">
        <v>4.03</v>
      </c>
      <c r="K199" s="5">
        <v>2.73</v>
      </c>
      <c r="L199" s="5">
        <v>2.27</v>
      </c>
      <c r="M199" s="5">
        <v>1.32</v>
      </c>
      <c r="N199" s="5">
        <v>32.44</v>
      </c>
      <c r="Q199" s="13"/>
      <c r="R199" s="13"/>
      <c r="S199" s="13"/>
      <c r="AJ199"/>
      <c r="AN199"/>
      <c r="AO199"/>
    </row>
    <row r="200" spans="1:41" s="5" customFormat="1" ht="12.75">
      <c r="A200" s="20" t="s">
        <v>50</v>
      </c>
      <c r="B200" s="5">
        <v>0.69</v>
      </c>
      <c r="C200" s="5">
        <v>0.58</v>
      </c>
      <c r="D200" s="5">
        <v>0.94</v>
      </c>
      <c r="E200" s="5">
        <v>0.92</v>
      </c>
      <c r="F200" s="5">
        <v>1.36</v>
      </c>
      <c r="G200" s="5">
        <v>1.4</v>
      </c>
      <c r="H200" s="5">
        <v>1.65</v>
      </c>
      <c r="I200" s="5">
        <v>1.61</v>
      </c>
      <c r="J200" s="5">
        <v>1.75</v>
      </c>
      <c r="K200" s="5">
        <v>1.17</v>
      </c>
      <c r="L200" s="5">
        <v>1.29</v>
      </c>
      <c r="M200" s="5">
        <v>0.63</v>
      </c>
      <c r="N200" s="5">
        <v>4.85</v>
      </c>
      <c r="Q200" s="13"/>
      <c r="R200" s="13"/>
      <c r="S200" s="13"/>
      <c r="AJ200"/>
      <c r="AN200"/>
      <c r="AO200"/>
    </row>
    <row r="201" spans="1:41" s="5" customFormat="1" ht="12.75">
      <c r="A201" s="20" t="s">
        <v>51</v>
      </c>
      <c r="B201" s="5">
        <f aca="true" t="shared" si="202" ref="B201:N201">B192-B199</f>
        <v>-0.007000000000000117</v>
      </c>
      <c r="C201" s="5">
        <f t="shared" si="202"/>
        <v>0.009333333333333527</v>
      </c>
      <c r="D201" s="5">
        <f t="shared" si="202"/>
        <v>0.050000000000000266</v>
      </c>
      <c r="E201" s="5">
        <f t="shared" si="202"/>
        <v>0.06600000000000072</v>
      </c>
      <c r="F201" s="5">
        <f t="shared" si="202"/>
        <v>0.016000000000000014</v>
      </c>
      <c r="G201" s="5">
        <f t="shared" si="202"/>
        <v>0.06933333333333369</v>
      </c>
      <c r="H201" s="5">
        <f t="shared" si="202"/>
        <v>0.0026666666666681493</v>
      </c>
      <c r="I201" s="5">
        <f t="shared" si="202"/>
        <v>-0.07266666666666666</v>
      </c>
      <c r="J201" s="5">
        <f t="shared" si="202"/>
        <v>0.02366666666666717</v>
      </c>
      <c r="K201" s="5">
        <f t="shared" si="202"/>
        <v>-0.06066666666666709</v>
      </c>
      <c r="L201" s="5">
        <f t="shared" si="202"/>
        <v>0.016999999999999904</v>
      </c>
      <c r="M201" s="5">
        <f t="shared" si="202"/>
        <v>0</v>
      </c>
      <c r="N201" s="5">
        <f t="shared" si="202"/>
        <v>0.11366666666667413</v>
      </c>
      <c r="Q201" s="13"/>
      <c r="R201" s="13"/>
      <c r="S201" s="13"/>
      <c r="AJ201"/>
      <c r="AN201"/>
      <c r="AO201"/>
    </row>
    <row r="202" spans="1:41" s="5" customFormat="1" ht="12.75">
      <c r="A202" s="20"/>
      <c r="M202"/>
      <c r="Q202" s="13"/>
      <c r="R202" s="13"/>
      <c r="S202" s="13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" customFormat="1" ht="12.75">
      <c r="A203" t="s">
        <v>42</v>
      </c>
      <c r="B203" s="17">
        <f>+A71</f>
        <v>1961</v>
      </c>
      <c r="C203" s="17">
        <f>+A100</f>
        <v>1990</v>
      </c>
      <c r="D203" s="17">
        <f>+C203-B203+1</f>
        <v>30</v>
      </c>
      <c r="E203"/>
      <c r="F203"/>
      <c r="G203"/>
      <c r="H203"/>
      <c r="I203"/>
      <c r="J203"/>
      <c r="K203"/>
      <c r="L203"/>
      <c r="N203"/>
      <c r="Q203" s="13"/>
      <c r="R203" s="13"/>
      <c r="S203" s="13"/>
      <c r="AJ203"/>
      <c r="AN203"/>
      <c r="AO203"/>
    </row>
    <row r="204" spans="1:41" s="5" customFormat="1" ht="12.75">
      <c r="A204" s="5" t="s">
        <v>43</v>
      </c>
      <c r="B204" s="5">
        <f aca="true" t="shared" si="203" ref="B204:M204">AVERAGE(B71:B100)</f>
        <v>1.123</v>
      </c>
      <c r="C204" s="5">
        <f t="shared" si="203"/>
        <v>0.9283333333333335</v>
      </c>
      <c r="D204" s="5">
        <f t="shared" si="203"/>
        <v>1.8216666666666663</v>
      </c>
      <c r="E204" s="5">
        <f t="shared" si="203"/>
        <v>2.4846666666666666</v>
      </c>
      <c r="F204" s="5">
        <f t="shared" si="203"/>
        <v>3.497666666666666</v>
      </c>
      <c r="G204" s="5">
        <f t="shared" si="203"/>
        <v>3.951999999999999</v>
      </c>
      <c r="H204" s="5">
        <f t="shared" si="203"/>
        <v>3.8123333333333336</v>
      </c>
      <c r="I204" s="5">
        <f t="shared" si="203"/>
        <v>4.224666666666667</v>
      </c>
      <c r="J204" s="5">
        <f t="shared" si="203"/>
        <v>4.216</v>
      </c>
      <c r="K204" s="5">
        <f t="shared" si="203"/>
        <v>2.6423333333333336</v>
      </c>
      <c r="L204" s="5">
        <f t="shared" si="203"/>
        <v>2.0526666666666666</v>
      </c>
      <c r="M204" s="5">
        <f t="shared" si="203"/>
        <v>1.4879999999999998</v>
      </c>
      <c r="N204" s="5">
        <f>SUM(B204:M204)</f>
        <v>32.24333333333334</v>
      </c>
      <c r="O204" s="5">
        <f>AVERAGE(O71:O100)</f>
        <v>32.243333333333325</v>
      </c>
      <c r="Q204" s="13"/>
      <c r="R204" s="13"/>
      <c r="S204" s="13"/>
      <c r="U204" s="5">
        <f aca="true" t="shared" si="204" ref="U204:AI204">AVERAGE(U71:U100)</f>
        <v>7.803999999999999</v>
      </c>
      <c r="V204" s="5">
        <f t="shared" si="204"/>
        <v>7.864933333333332</v>
      </c>
      <c r="W204" s="5">
        <f t="shared" si="204"/>
        <v>11.988999999999999</v>
      </c>
      <c r="X204" s="5">
        <f t="shared" si="204"/>
        <v>12.024799999999997</v>
      </c>
      <c r="Y204" s="5">
        <f t="shared" si="204"/>
        <v>8.911</v>
      </c>
      <c r="Z204" s="5">
        <f t="shared" si="204"/>
        <v>9.010466666666668</v>
      </c>
      <c r="AA204" s="5">
        <f t="shared" si="204"/>
        <v>3.5309999999999993</v>
      </c>
      <c r="AB204" s="5">
        <f t="shared" si="204"/>
        <v>3.5314</v>
      </c>
      <c r="AC204" s="5">
        <f t="shared" si="204"/>
        <v>32.43686666666666</v>
      </c>
      <c r="AD204" s="5">
        <f t="shared" si="204"/>
        <v>22.18733333333333</v>
      </c>
      <c r="AE204" s="5">
        <f t="shared" si="204"/>
        <v>22.33353333333334</v>
      </c>
      <c r="AF204" s="5">
        <f t="shared" si="204"/>
        <v>10.069666666666667</v>
      </c>
      <c r="AG204" s="5">
        <f t="shared" si="204"/>
        <v>10.119399999999995</v>
      </c>
      <c r="AH204" s="5">
        <f t="shared" si="204"/>
        <v>32.48499999999999</v>
      </c>
      <c r="AI204" s="5">
        <f t="shared" si="204"/>
        <v>32.45179999999999</v>
      </c>
      <c r="AJ204"/>
      <c r="AK204" s="5">
        <f>AVERAGE(AK71:AK100)</f>
        <v>13.807333333333336</v>
      </c>
      <c r="AL204" s="5">
        <f>AVERAGE(AL71:AL100)</f>
        <v>18.435999999999996</v>
      </c>
      <c r="AM204" s="5">
        <f>AVERAGE(AM71:AM100)</f>
        <v>32.441</v>
      </c>
      <c r="AN204"/>
      <c r="AO204"/>
    </row>
    <row r="205" spans="1:41" s="5" customFormat="1" ht="12.75">
      <c r="A205" t="s">
        <v>44</v>
      </c>
      <c r="B205" s="5">
        <f aca="true" t="shared" si="205" ref="B205:M205">MEDIAN(B71:B100)</f>
        <v>0.89</v>
      </c>
      <c r="C205" s="5">
        <f t="shared" si="205"/>
        <v>0.83</v>
      </c>
      <c r="D205" s="5">
        <f t="shared" si="205"/>
        <v>1.655</v>
      </c>
      <c r="E205" s="5">
        <f t="shared" si="205"/>
        <v>2.635</v>
      </c>
      <c r="F205" s="5">
        <f t="shared" si="205"/>
        <v>3.48</v>
      </c>
      <c r="G205" s="5">
        <f t="shared" si="205"/>
        <v>3.36</v>
      </c>
      <c r="H205" s="5">
        <f t="shared" si="205"/>
        <v>3.455</v>
      </c>
      <c r="I205" s="5">
        <f t="shared" si="205"/>
        <v>4.195</v>
      </c>
      <c r="J205" s="5">
        <f t="shared" si="205"/>
        <v>4.18</v>
      </c>
      <c r="K205" s="5">
        <f t="shared" si="205"/>
        <v>2.875</v>
      </c>
      <c r="L205" s="5">
        <f t="shared" si="205"/>
        <v>2.09</v>
      </c>
      <c r="M205" s="5">
        <f t="shared" si="205"/>
        <v>1.4500000000000002</v>
      </c>
      <c r="N205"/>
      <c r="O205" s="5">
        <f>MEDIAN(O71:O100)</f>
        <v>32.724999999999994</v>
      </c>
      <c r="Q205" s="13"/>
      <c r="R205" s="13"/>
      <c r="S205" s="13"/>
      <c r="U205" s="5">
        <f aca="true" t="shared" si="206" ref="U205:AI205">MEDIAN(U71:U100)</f>
        <v>7.555</v>
      </c>
      <c r="V205" s="5">
        <f t="shared" si="206"/>
        <v>8.033000000000001</v>
      </c>
      <c r="W205" s="5">
        <f t="shared" si="206"/>
        <v>11.375</v>
      </c>
      <c r="X205" s="5">
        <f t="shared" si="206"/>
        <v>11.889</v>
      </c>
      <c r="Y205" s="5">
        <f t="shared" si="206"/>
        <v>9.549999999999999</v>
      </c>
      <c r="Z205" s="5">
        <f t="shared" si="206"/>
        <v>8.715</v>
      </c>
      <c r="AA205" s="5">
        <f t="shared" si="206"/>
        <v>3.325</v>
      </c>
      <c r="AB205" s="5">
        <f t="shared" si="206"/>
        <v>3.479</v>
      </c>
      <c r="AC205" s="5">
        <f t="shared" si="206"/>
        <v>32.672</v>
      </c>
      <c r="AD205" s="5">
        <f t="shared" si="206"/>
        <v>21.980000000000004</v>
      </c>
      <c r="AE205" s="5">
        <f t="shared" si="206"/>
        <v>22.179000000000002</v>
      </c>
      <c r="AF205" s="5">
        <f t="shared" si="206"/>
        <v>10.364999999999998</v>
      </c>
      <c r="AG205" s="5">
        <f t="shared" si="206"/>
        <v>10.272</v>
      </c>
      <c r="AH205" s="5">
        <f t="shared" si="206"/>
        <v>33.385000000000005</v>
      </c>
      <c r="AI205" s="5">
        <f t="shared" si="206"/>
        <v>33.132999999999996</v>
      </c>
      <c r="AJ205"/>
      <c r="AK205" s="5">
        <f>MEDIAN(AK71:AK100)</f>
        <v>13.330000000000002</v>
      </c>
      <c r="AL205" s="5">
        <f>MEDIAN(AL71:AL100)</f>
        <v>18.814999999999998</v>
      </c>
      <c r="AM205" s="5">
        <f>MEDIAN(AM71:AM100)</f>
        <v>31.814999999999998</v>
      </c>
      <c r="AN205"/>
      <c r="AO205"/>
    </row>
    <row r="206" spans="1:39" ht="12.75">
      <c r="A206" t="s">
        <v>45</v>
      </c>
      <c r="B206" s="5" t="e">
        <f aca="true" t="shared" si="207" ref="B206:M206">MODE(B71:B100)</f>
        <v>#N/A</v>
      </c>
      <c r="C206" s="5">
        <f t="shared" si="207"/>
        <v>0.33</v>
      </c>
      <c r="D206" s="5" t="e">
        <f t="shared" si="207"/>
        <v>#N/A</v>
      </c>
      <c r="E206" s="5">
        <f t="shared" si="207"/>
        <v>2.96</v>
      </c>
      <c r="F206" s="5">
        <f t="shared" si="207"/>
        <v>3.99</v>
      </c>
      <c r="G206" s="5" t="e">
        <f t="shared" si="207"/>
        <v>#N/A</v>
      </c>
      <c r="H206" s="5" t="e">
        <f t="shared" si="207"/>
        <v>#N/A</v>
      </c>
      <c r="I206" s="5">
        <f t="shared" si="207"/>
        <v>3.44</v>
      </c>
      <c r="J206" s="5">
        <f t="shared" si="207"/>
        <v>3.59</v>
      </c>
      <c r="K206" s="5" t="e">
        <f t="shared" si="207"/>
        <v>#N/A</v>
      </c>
      <c r="L206" s="5" t="e">
        <f t="shared" si="207"/>
        <v>#N/A</v>
      </c>
      <c r="M206" s="5">
        <f t="shared" si="207"/>
        <v>1.58</v>
      </c>
      <c r="O206" s="5">
        <f>MODE(O71:O100)</f>
        <v>30.810000000000002</v>
      </c>
      <c r="P206" s="5"/>
      <c r="Q206" s="5"/>
      <c r="R206" s="5"/>
      <c r="S206" s="13"/>
      <c r="U206" s="5">
        <f aca="true" t="shared" si="208" ref="U206:AI206">MODE(U71:U100)</f>
        <v>7.58</v>
      </c>
      <c r="V206" s="5">
        <f t="shared" si="208"/>
        <v>8.106</v>
      </c>
      <c r="W206" s="5">
        <f t="shared" si="208"/>
        <v>12.82</v>
      </c>
      <c r="X206" s="5" t="e">
        <f t="shared" si="208"/>
        <v>#N/A</v>
      </c>
      <c r="Y206" s="5" t="e">
        <f t="shared" si="208"/>
        <v>#N/A</v>
      </c>
      <c r="Z206" s="5">
        <f t="shared" si="208"/>
        <v>8.59</v>
      </c>
      <c r="AA206" s="5">
        <f t="shared" si="208"/>
        <v>3.27</v>
      </c>
      <c r="AB206" s="5" t="e">
        <f t="shared" si="208"/>
        <v>#N/A</v>
      </c>
      <c r="AC206" s="5" t="e">
        <f t="shared" si="208"/>
        <v>#N/A</v>
      </c>
      <c r="AD206" s="5" t="e">
        <f t="shared" si="208"/>
        <v>#N/A</v>
      </c>
      <c r="AE206" s="5" t="e">
        <f t="shared" si="208"/>
        <v>#N/A</v>
      </c>
      <c r="AF206" s="5" t="e">
        <f t="shared" si="208"/>
        <v>#N/A</v>
      </c>
      <c r="AG206" s="5" t="e">
        <f t="shared" si="208"/>
        <v>#N/A</v>
      </c>
      <c r="AH206" s="5" t="e">
        <f t="shared" si="208"/>
        <v>#N/A</v>
      </c>
      <c r="AI206" s="5" t="e">
        <f t="shared" si="208"/>
        <v>#N/A</v>
      </c>
      <c r="AK206" s="5">
        <f>MODE(AK71:AK100)</f>
        <v>16.79</v>
      </c>
      <c r="AL206" s="5" t="e">
        <f>MODE(AL71:AL100)</f>
        <v>#N/A</v>
      </c>
      <c r="AM206" s="5" t="e">
        <f>MODE(AM71:AM100)</f>
        <v>#N/A</v>
      </c>
    </row>
    <row r="207" spans="1:39" ht="12.75">
      <c r="A207" s="5" t="s">
        <v>46</v>
      </c>
      <c r="B207" s="5">
        <f aca="true" t="shared" si="209" ref="B207:M207">STDEVP(B71:B100)</f>
        <v>0.7150624681336127</v>
      </c>
      <c r="C207" s="5">
        <f t="shared" si="209"/>
        <v>0.6236509885789928</v>
      </c>
      <c r="D207" s="5">
        <f t="shared" si="209"/>
        <v>0.9220957409919843</v>
      </c>
      <c r="E207" s="5">
        <f t="shared" si="209"/>
        <v>0.8976886369387161</v>
      </c>
      <c r="F207" s="5">
        <f t="shared" si="209"/>
        <v>1.4389525897525466</v>
      </c>
      <c r="G207" s="5">
        <f t="shared" si="209"/>
        <v>1.6249295369338355</v>
      </c>
      <c r="H207" s="5">
        <f t="shared" si="209"/>
        <v>1.2754076036920723</v>
      </c>
      <c r="I207" s="5">
        <f t="shared" si="209"/>
        <v>1.5582676991525615</v>
      </c>
      <c r="J207" s="5">
        <f t="shared" si="209"/>
        <v>1.759256661206657</v>
      </c>
      <c r="K207" s="5">
        <f t="shared" si="209"/>
        <v>1.095270692061505</v>
      </c>
      <c r="L207" s="5">
        <f t="shared" si="209"/>
        <v>1.1486976200124306</v>
      </c>
      <c r="M207" s="5">
        <f t="shared" si="209"/>
        <v>0.684443326117413</v>
      </c>
      <c r="O207" s="5">
        <f>STDEVP(O71:O100)</f>
        <v>4.878745284963722</v>
      </c>
      <c r="P207" s="5"/>
      <c r="Q207" s="5"/>
      <c r="R207" s="5"/>
      <c r="S207" s="13"/>
      <c r="U207" s="5">
        <f aca="true" t="shared" si="210" ref="U207:AI207">STDEVP(U71:U100)</f>
        <v>1.8848741779404525</v>
      </c>
      <c r="V207" s="5">
        <f t="shared" si="210"/>
        <v>0.6632141400449448</v>
      </c>
      <c r="W207" s="5">
        <f t="shared" si="210"/>
        <v>2.525609299423286</v>
      </c>
      <c r="X207" s="5">
        <f t="shared" si="210"/>
        <v>1.0146035810436835</v>
      </c>
      <c r="Y207" s="5">
        <f t="shared" si="210"/>
        <v>2.6154710856746246</v>
      </c>
      <c r="Z207" s="5">
        <f t="shared" si="210"/>
        <v>1.2522669239778237</v>
      </c>
      <c r="AA207" s="5">
        <f t="shared" si="210"/>
        <v>1.2622845690783582</v>
      </c>
      <c r="AB207" s="5">
        <f t="shared" si="210"/>
        <v>0.647136904629408</v>
      </c>
      <c r="AC207" s="5">
        <f t="shared" si="210"/>
        <v>1.8858397021545117</v>
      </c>
      <c r="AD207" s="5">
        <f t="shared" si="210"/>
        <v>4.244445730075451</v>
      </c>
      <c r="AE207" s="5">
        <f t="shared" si="210"/>
        <v>1.2963773816121429</v>
      </c>
      <c r="AF207" s="5">
        <f t="shared" si="210"/>
        <v>2.4690733529448363</v>
      </c>
      <c r="AG207" s="5">
        <f t="shared" si="210"/>
        <v>0.9737586490843955</v>
      </c>
      <c r="AH207" s="5">
        <f t="shared" si="210"/>
        <v>4.453634283743295</v>
      </c>
      <c r="AI207" s="5">
        <f t="shared" si="210"/>
        <v>1.6954329515888649</v>
      </c>
      <c r="AK207" s="5">
        <f>STDEVP(AK71:AK100)</f>
        <v>2.806060029452115</v>
      </c>
      <c r="AL207" s="5">
        <f>STDEVP(AL71:AL100)</f>
        <v>4.165157540037781</v>
      </c>
      <c r="AM207" s="5">
        <f>STDEVP(AM71:AM100)</f>
        <v>4.787964320390584</v>
      </c>
    </row>
    <row r="208" spans="1:39" ht="12.75">
      <c r="A208" s="5" t="s">
        <v>47</v>
      </c>
      <c r="B208" s="5">
        <f>B204/31</f>
        <v>0.036225806451612906</v>
      </c>
      <c r="C208" s="5">
        <f>C204/28.5</f>
        <v>0.032573099415204684</v>
      </c>
      <c r="D208" s="5">
        <f>D204/31</f>
        <v>0.058763440860215045</v>
      </c>
      <c r="E208" s="5">
        <f>E204/30</f>
        <v>0.08282222222222221</v>
      </c>
      <c r="F208" s="5">
        <f>F204/31</f>
        <v>0.11282795698924729</v>
      </c>
      <c r="G208" s="5">
        <f>G204/30</f>
        <v>0.1317333333333333</v>
      </c>
      <c r="H208" s="5">
        <f>H204/31</f>
        <v>0.12297849462365593</v>
      </c>
      <c r="I208" s="5">
        <f>I204/31</f>
        <v>0.1362795698924731</v>
      </c>
      <c r="J208" s="5">
        <f>J204/30</f>
        <v>0.14053333333333334</v>
      </c>
      <c r="K208" s="5">
        <f>K204/31</f>
        <v>0.08523655913978495</v>
      </c>
      <c r="L208" s="5">
        <f>L204/30</f>
        <v>0.06842222222222222</v>
      </c>
      <c r="M208" s="5">
        <f>M204/31</f>
        <v>0.047999999999999994</v>
      </c>
      <c r="N208" s="5">
        <f>N204/365.25</f>
        <v>0.0882774355464294</v>
      </c>
      <c r="O208" s="5">
        <f>O204/31</f>
        <v>1.0401075268817201</v>
      </c>
      <c r="P208" s="5"/>
      <c r="Q208" s="13"/>
      <c r="R208" s="5"/>
      <c r="U208" s="5">
        <f>U204/(31+30+31)</f>
        <v>0.08482608695652173</v>
      </c>
      <c r="V208" s="5">
        <f>V204/(31+30+31)</f>
        <v>0.08548840579710144</v>
      </c>
      <c r="W208" s="5">
        <f>W204/(30+31+31)</f>
        <v>0.13031521739130433</v>
      </c>
      <c r="X208" s="5">
        <f>X204/(30+31+31)</f>
        <v>0.13070434782608692</v>
      </c>
      <c r="Y208" s="5">
        <f>Y204/(30+31+30)</f>
        <v>0.09792307692307692</v>
      </c>
      <c r="Z208" s="5">
        <f>Z204/(30+31+30)</f>
        <v>0.09901611721611722</v>
      </c>
      <c r="AA208" s="5">
        <f>AA204/(31+31+28.25)</f>
        <v>0.03912465373961218</v>
      </c>
      <c r="AB208" s="5">
        <f>AB204/(31+31+28.25)</f>
        <v>0.03912908587257618</v>
      </c>
      <c r="AC208" s="5">
        <f>AC204/365.25</f>
        <v>0.08880730093543233</v>
      </c>
      <c r="AD208" s="5">
        <f>AD204/(30+31+30+31+31+30)</f>
        <v>0.1212422586520947</v>
      </c>
      <c r="AE208" s="5">
        <f>AE204/(30+31+30+31+31+30)</f>
        <v>0.12204116575591989</v>
      </c>
      <c r="AF208" s="5">
        <f>AF204/(31+30+31+31+28.25+31)</f>
        <v>0.05525194330132602</v>
      </c>
      <c r="AG208" s="5">
        <f>AG204/(31+30+31+31+28.25+31)</f>
        <v>0.05552482853223591</v>
      </c>
      <c r="AH208" s="5">
        <f>AH204/365.25</f>
        <v>0.08893908281998629</v>
      </c>
      <c r="AI208" s="5">
        <f>AI204/(31+30+31+31+28.25+31)</f>
        <v>0.1780620027434842</v>
      </c>
      <c r="AK208" s="5">
        <f>AK204/365.25</f>
        <v>0.03780241843486198</v>
      </c>
      <c r="AL208" s="5">
        <f>AL204/365.25</f>
        <v>0.05047501711156741</v>
      </c>
      <c r="AM208" s="5">
        <f>AM204/365.25</f>
        <v>0.0888186173853525</v>
      </c>
    </row>
    <row r="209" spans="1:39" ht="12.75">
      <c r="A209" s="20" t="s">
        <v>36</v>
      </c>
      <c r="B209" s="5">
        <f aca="true" t="shared" si="211" ref="B209:M209">MAX(B71:B100)</f>
        <v>3.09</v>
      </c>
      <c r="C209" s="5">
        <f t="shared" si="211"/>
        <v>2.71</v>
      </c>
      <c r="D209" s="5">
        <f t="shared" si="211"/>
        <v>3.64</v>
      </c>
      <c r="E209" s="5">
        <f t="shared" si="211"/>
        <v>4.14</v>
      </c>
      <c r="F209" s="5">
        <f t="shared" si="211"/>
        <v>6.98</v>
      </c>
      <c r="G209" s="5">
        <f t="shared" si="211"/>
        <v>8.76</v>
      </c>
      <c r="H209" s="5">
        <f t="shared" si="211"/>
        <v>7.27</v>
      </c>
      <c r="I209" s="5">
        <f t="shared" si="211"/>
        <v>7.46</v>
      </c>
      <c r="J209" s="5">
        <f t="shared" si="211"/>
        <v>7.76</v>
      </c>
      <c r="K209" s="5">
        <f t="shared" si="211"/>
        <v>4.95</v>
      </c>
      <c r="L209" s="5">
        <f t="shared" si="211"/>
        <v>4.84</v>
      </c>
      <c r="M209" s="5">
        <f t="shared" si="211"/>
        <v>3.14</v>
      </c>
      <c r="O209" s="5">
        <f>MAX(O71:O100)</f>
        <v>41.59</v>
      </c>
      <c r="P209" s="5"/>
      <c r="Q209" s="13">
        <f>MAX(Q71:Q100)</f>
        <v>8.76</v>
      </c>
      <c r="R209" s="13">
        <f>MAX(R71:R100)</f>
        <v>1.12</v>
      </c>
      <c r="S209" s="13">
        <f>MAX(S71:S100)</f>
        <v>12</v>
      </c>
      <c r="U209" s="5">
        <f aca="true" t="shared" si="212" ref="U209:AI209">MAX(U71:U100)</f>
        <v>13.440000000000001</v>
      </c>
      <c r="V209" s="5">
        <f t="shared" si="212"/>
        <v>9.182</v>
      </c>
      <c r="W209" s="5">
        <f t="shared" si="212"/>
        <v>17.28</v>
      </c>
      <c r="X209" s="5">
        <f t="shared" si="212"/>
        <v>14.796000000000001</v>
      </c>
      <c r="Y209" s="5">
        <f t="shared" si="212"/>
        <v>14.25</v>
      </c>
      <c r="Z209" s="5">
        <f t="shared" si="212"/>
        <v>12.428</v>
      </c>
      <c r="AA209" s="5">
        <f t="shared" si="212"/>
        <v>6.54</v>
      </c>
      <c r="AB209" s="5">
        <f t="shared" si="212"/>
        <v>4.862</v>
      </c>
      <c r="AC209" s="5">
        <f t="shared" si="212"/>
        <v>36.13999999999999</v>
      </c>
      <c r="AD209" s="5">
        <f t="shared" si="212"/>
        <v>31.669999999999995</v>
      </c>
      <c r="AE209" s="5">
        <f t="shared" si="212"/>
        <v>24.768</v>
      </c>
      <c r="AF209" s="5">
        <f t="shared" si="212"/>
        <v>14.760000000000002</v>
      </c>
      <c r="AG209" s="5">
        <f t="shared" si="212"/>
        <v>11.92</v>
      </c>
      <c r="AH209" s="5">
        <f t="shared" si="212"/>
        <v>39.43</v>
      </c>
      <c r="AI209" s="5">
        <f t="shared" si="212"/>
        <v>36.14399999999999</v>
      </c>
      <c r="AK209" s="5">
        <f>MAX(AK71:AK100)</f>
        <v>21.35</v>
      </c>
      <c r="AL209" s="5">
        <f>MAX(AL71:AL100)</f>
        <v>25.56</v>
      </c>
      <c r="AM209" s="5">
        <f>MAX(AM71:AM100)</f>
        <v>43.84</v>
      </c>
    </row>
    <row r="210" spans="1:39" ht="12.75">
      <c r="A210" s="20" t="s">
        <v>37</v>
      </c>
      <c r="B210" s="5">
        <f aca="true" t="shared" si="213" ref="B210:M210">MIN(B71:B100)</f>
        <v>0.2</v>
      </c>
      <c r="C210" s="5">
        <f t="shared" si="213"/>
        <v>0.14</v>
      </c>
      <c r="D210" s="5">
        <f t="shared" si="213"/>
        <v>0.35</v>
      </c>
      <c r="E210" s="5">
        <f t="shared" si="213"/>
        <v>1.06</v>
      </c>
      <c r="F210" s="5">
        <f t="shared" si="213"/>
        <v>0.97</v>
      </c>
      <c r="G210" s="5">
        <f t="shared" si="213"/>
        <v>1.88</v>
      </c>
      <c r="H210" s="5">
        <f t="shared" si="213"/>
        <v>1.61</v>
      </c>
      <c r="I210" s="5">
        <f t="shared" si="213"/>
        <v>1.36</v>
      </c>
      <c r="J210" s="5">
        <f t="shared" si="213"/>
        <v>1.02</v>
      </c>
      <c r="K210" s="5">
        <f t="shared" si="213"/>
        <v>0.49</v>
      </c>
      <c r="L210" s="5">
        <f t="shared" si="213"/>
        <v>0.47</v>
      </c>
      <c r="M210" s="5">
        <f t="shared" si="213"/>
        <v>0.5</v>
      </c>
      <c r="O210" s="5">
        <f>MIN(O71:O100)</f>
        <v>20.65</v>
      </c>
      <c r="P210" s="5"/>
      <c r="Q210" s="13">
        <f>MIN(Q71:Q100)</f>
        <v>3.41</v>
      </c>
      <c r="R210" s="13">
        <f>MIN(R71:R100)</f>
        <v>0.14</v>
      </c>
      <c r="S210" s="13">
        <f>MIN(S71:S100)</f>
        <v>12</v>
      </c>
      <c r="U210" s="5">
        <f aca="true" t="shared" si="214" ref="U210:AI210">MIN(U71:U100)</f>
        <v>4.859999999999999</v>
      </c>
      <c r="V210" s="5">
        <f t="shared" si="214"/>
        <v>6.273999999999999</v>
      </c>
      <c r="W210" s="5">
        <f t="shared" si="214"/>
        <v>7.13</v>
      </c>
      <c r="X210" s="5">
        <f t="shared" si="214"/>
        <v>10.356</v>
      </c>
      <c r="Y210" s="5">
        <f t="shared" si="214"/>
        <v>1.98</v>
      </c>
      <c r="Z210" s="5">
        <f t="shared" si="214"/>
        <v>7.0939999999999985</v>
      </c>
      <c r="AA210" s="5">
        <f t="shared" si="214"/>
        <v>1.3599999999999999</v>
      </c>
      <c r="AB210" s="5">
        <f t="shared" si="214"/>
        <v>2.3559999999999994</v>
      </c>
      <c r="AC210" s="5">
        <f t="shared" si="214"/>
        <v>29.303999999999995</v>
      </c>
      <c r="AD210" s="5">
        <f t="shared" si="214"/>
        <v>12.66</v>
      </c>
      <c r="AE210" s="5">
        <f t="shared" si="214"/>
        <v>20.195999999999998</v>
      </c>
      <c r="AF210" s="5">
        <f t="shared" si="214"/>
        <v>6.08</v>
      </c>
      <c r="AG210" s="5">
        <f t="shared" si="214"/>
        <v>8.091999999999999</v>
      </c>
      <c r="AH210" s="5">
        <f t="shared" si="214"/>
        <v>23.759999999999998</v>
      </c>
      <c r="AI210" s="5">
        <f t="shared" si="214"/>
        <v>29.588</v>
      </c>
      <c r="AK210" s="5">
        <f>MIN(AK71:AK100)</f>
        <v>8.05</v>
      </c>
      <c r="AL210" s="5">
        <f>MIN(AL71:AL100)</f>
        <v>7.2</v>
      </c>
      <c r="AM210" s="5">
        <f>MIN(AM71:AM100)</f>
        <v>22.689999999999998</v>
      </c>
    </row>
    <row r="211" spans="1:39" ht="12.75">
      <c r="A211" s="20" t="s">
        <v>49</v>
      </c>
      <c r="B211" s="5">
        <v>1.11</v>
      </c>
      <c r="C211" s="5">
        <v>0.88</v>
      </c>
      <c r="D211" s="5">
        <v>1.74</v>
      </c>
      <c r="E211" s="5">
        <v>2.4</v>
      </c>
      <c r="F211" s="5">
        <v>3.41</v>
      </c>
      <c r="G211" s="5">
        <v>3.91</v>
      </c>
      <c r="H211" s="5">
        <v>3.77</v>
      </c>
      <c r="I211" s="5">
        <v>4.32</v>
      </c>
      <c r="J211" s="5">
        <v>4.17</v>
      </c>
      <c r="K211" s="5">
        <v>2.68</v>
      </c>
      <c r="L211" s="5">
        <v>2.01</v>
      </c>
      <c r="M211" s="5">
        <v>1.46</v>
      </c>
      <c r="N211" s="5">
        <v>31.86</v>
      </c>
      <c r="O211" s="5"/>
      <c r="P211" s="5"/>
      <c r="Q211" s="13"/>
      <c r="R211" s="13"/>
      <c r="S211" s="1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K211" s="5"/>
      <c r="AL211" s="5"/>
      <c r="AM211" s="5"/>
    </row>
    <row r="212" spans="1:39" ht="12.75">
      <c r="A212" s="20" t="s">
        <v>50</v>
      </c>
      <c r="B212" s="5">
        <v>0.68</v>
      </c>
      <c r="C212" s="5">
        <v>0.6</v>
      </c>
      <c r="D212" s="5">
        <v>0.92</v>
      </c>
      <c r="E212" s="5">
        <v>0.93</v>
      </c>
      <c r="F212" s="5">
        <v>1.42</v>
      </c>
      <c r="G212" s="5">
        <v>1.62</v>
      </c>
      <c r="H212" s="5">
        <v>1.35</v>
      </c>
      <c r="I212" s="5">
        <v>1.68</v>
      </c>
      <c r="J212" s="5">
        <v>1.75</v>
      </c>
      <c r="K212" s="5">
        <v>1.13</v>
      </c>
      <c r="L212" s="5">
        <v>1.16</v>
      </c>
      <c r="M212" s="5">
        <v>0.65</v>
      </c>
      <c r="N212" s="5">
        <v>5.02</v>
      </c>
      <c r="O212" s="5"/>
      <c r="P212" s="5"/>
      <c r="Q212" s="13"/>
      <c r="R212" s="13"/>
      <c r="S212" s="1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K212" s="5"/>
      <c r="AL212" s="5"/>
      <c r="AM212" s="5"/>
    </row>
    <row r="213" spans="1:39" ht="12.75">
      <c r="A213" s="20" t="s">
        <v>51</v>
      </c>
      <c r="B213" s="5">
        <f aca="true" t="shared" si="215" ref="B213:N213">B204-B211</f>
        <v>0.0129999999999999</v>
      </c>
      <c r="C213" s="5">
        <f t="shared" si="215"/>
        <v>0.04833333333333345</v>
      </c>
      <c r="D213" s="5">
        <f t="shared" si="215"/>
        <v>0.08166666666666633</v>
      </c>
      <c r="E213" s="5">
        <f t="shared" si="215"/>
        <v>0.08466666666666667</v>
      </c>
      <c r="F213" s="5">
        <f t="shared" si="215"/>
        <v>0.0876666666666659</v>
      </c>
      <c r="G213" s="5">
        <f t="shared" si="215"/>
        <v>0.04199999999999893</v>
      </c>
      <c r="H213" s="5">
        <f t="shared" si="215"/>
        <v>0.042333333333333556</v>
      </c>
      <c r="I213" s="5">
        <f t="shared" si="215"/>
        <v>-0.09533333333333349</v>
      </c>
      <c r="J213" s="5">
        <f t="shared" si="215"/>
        <v>0.04600000000000026</v>
      </c>
      <c r="K213" s="5">
        <f t="shared" si="215"/>
        <v>-0.037666666666666515</v>
      </c>
      <c r="L213" s="5">
        <f t="shared" si="215"/>
        <v>0.04266666666666685</v>
      </c>
      <c r="M213" s="5">
        <f t="shared" si="215"/>
        <v>0.027999999999999803</v>
      </c>
      <c r="N213" s="5">
        <f t="shared" si="215"/>
        <v>0.38333333333333997</v>
      </c>
      <c r="O213" s="5"/>
      <c r="P213" s="5"/>
      <c r="Q213" s="25"/>
      <c r="R213" s="25"/>
      <c r="S213" s="1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K213" s="5"/>
      <c r="AL213" s="5"/>
      <c r="AM213" s="5"/>
    </row>
    <row r="214" spans="13:39" ht="12.75">
      <c r="M214" s="5"/>
      <c r="N214" s="5"/>
      <c r="O214" s="18"/>
      <c r="P214" s="18"/>
      <c r="Q214" s="19"/>
      <c r="R214" s="19"/>
      <c r="S214" s="1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K214" s="5"/>
      <c r="AL214" s="5"/>
      <c r="AM214" s="5"/>
    </row>
    <row r="215" spans="1:39" ht="12.75">
      <c r="A215" t="s">
        <v>42</v>
      </c>
      <c r="B215" s="17">
        <f>+A61</f>
        <v>1951</v>
      </c>
      <c r="C215" s="17">
        <f>A90</f>
        <v>1980</v>
      </c>
      <c r="D215" s="5"/>
      <c r="E215" s="17">
        <f>+C215-B215+1</f>
        <v>30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3"/>
      <c r="R215" s="13"/>
      <c r="S215" s="1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K215" s="26"/>
      <c r="AL215" s="26"/>
      <c r="AM215" s="26"/>
    </row>
    <row r="216" spans="1:39" ht="12.75">
      <c r="A216" s="5" t="s">
        <v>43</v>
      </c>
      <c r="B216" s="26">
        <f aca="true" t="shared" si="216" ref="B216:M216">AVERAGE(B61:B90)</f>
        <v>1.0733333333333335</v>
      </c>
      <c r="C216" s="26">
        <f t="shared" si="216"/>
        <v>0.9243333333333335</v>
      </c>
      <c r="D216" s="26">
        <f t="shared" si="216"/>
        <v>1.7656666666666665</v>
      </c>
      <c r="E216" s="26">
        <f t="shared" si="216"/>
        <v>2.560333333333334</v>
      </c>
      <c r="F216" s="26">
        <f t="shared" si="216"/>
        <v>3.738333333333333</v>
      </c>
      <c r="G216" s="26">
        <f t="shared" si="216"/>
        <v>4.2203333333333335</v>
      </c>
      <c r="H216" s="26">
        <f t="shared" si="216"/>
        <v>4.055666666666667</v>
      </c>
      <c r="I216" s="26">
        <f t="shared" si="216"/>
        <v>4.478</v>
      </c>
      <c r="J216" s="26">
        <f t="shared" si="216"/>
        <v>3.8253333333333335</v>
      </c>
      <c r="K216" s="26">
        <f t="shared" si="216"/>
        <v>2.3216666666666668</v>
      </c>
      <c r="L216" s="26">
        <f t="shared" si="216"/>
        <v>1.893</v>
      </c>
      <c r="M216" s="26">
        <f t="shared" si="216"/>
        <v>1.3383333333333336</v>
      </c>
      <c r="N216" s="5">
        <f>SUM(B216:M216)</f>
        <v>32.19433333333333</v>
      </c>
      <c r="O216" s="26">
        <f>AVERAGE(O61:O90)</f>
        <v>32.19433333333334</v>
      </c>
      <c r="P216" s="20"/>
      <c r="Q216" s="5"/>
      <c r="R216" s="5"/>
      <c r="S216" s="25">
        <f>AVERAGE(S61:S90)</f>
        <v>12</v>
      </c>
      <c r="T216" s="26"/>
      <c r="U216" s="26">
        <f aca="true" t="shared" si="217" ref="U216:AI216">AVERAGE(U61:U90)</f>
        <v>8.064333333333334</v>
      </c>
      <c r="V216" s="26">
        <f t="shared" si="217"/>
        <v>8.070533333333334</v>
      </c>
      <c r="W216" s="26">
        <f t="shared" si="217"/>
        <v>12.754</v>
      </c>
      <c r="X216" s="26">
        <f t="shared" si="217"/>
        <v>12.632533333333331</v>
      </c>
      <c r="Y216" s="26">
        <f t="shared" si="217"/>
        <v>8.04</v>
      </c>
      <c r="Z216" s="26">
        <f t="shared" si="217"/>
        <v>7.982466666666665</v>
      </c>
      <c r="AA216" s="26">
        <f t="shared" si="217"/>
        <v>3.341666666666667</v>
      </c>
      <c r="AB216" s="26">
        <f t="shared" si="217"/>
        <v>3.375933333333334</v>
      </c>
      <c r="AC216" s="26">
        <f t="shared" si="217"/>
        <v>32.065733333333334</v>
      </c>
      <c r="AD216" s="26">
        <f t="shared" si="217"/>
        <v>22.877999999999997</v>
      </c>
      <c r="AE216" s="26">
        <f t="shared" si="217"/>
        <v>22.716533333333334</v>
      </c>
      <c r="AF216" s="26">
        <f t="shared" si="217"/>
        <v>9.245666666666667</v>
      </c>
      <c r="AG216" s="26">
        <f t="shared" si="217"/>
        <v>9.32573333333333</v>
      </c>
      <c r="AH216" s="26">
        <f t="shared" si="217"/>
        <v>31.925666666666665</v>
      </c>
      <c r="AI216" s="26">
        <f t="shared" si="217"/>
        <v>32.05786666666667</v>
      </c>
      <c r="AK216" s="26">
        <f>AVERAGE(AK61:AK90)</f>
        <v>14.282333333333334</v>
      </c>
      <c r="AL216" s="26">
        <f>AVERAGE(AL61:AL90)</f>
        <v>17.912</v>
      </c>
      <c r="AM216" s="26">
        <f>AVERAGE(AM61:AM90)</f>
        <v>32.142</v>
      </c>
    </row>
    <row r="217" spans="1:39" ht="12.75">
      <c r="A217" t="s">
        <v>44</v>
      </c>
      <c r="B217" s="18">
        <f aca="true" t="shared" si="218" ref="B217:M217">MEDIAN(B61:B90)</f>
        <v>0.85</v>
      </c>
      <c r="C217" s="18">
        <f t="shared" si="218"/>
        <v>0.815</v>
      </c>
      <c r="D217" s="18">
        <f t="shared" si="218"/>
        <v>1.585</v>
      </c>
      <c r="E217" s="18">
        <f t="shared" si="218"/>
        <v>2.49</v>
      </c>
      <c r="F217" s="18">
        <f t="shared" si="218"/>
        <v>3.525</v>
      </c>
      <c r="G217" s="18">
        <f t="shared" si="218"/>
        <v>3.815</v>
      </c>
      <c r="H217" s="18">
        <f t="shared" si="218"/>
        <v>3.895</v>
      </c>
      <c r="I217" s="18">
        <f t="shared" si="218"/>
        <v>4.5600000000000005</v>
      </c>
      <c r="J217" s="18">
        <f t="shared" si="218"/>
        <v>3.835</v>
      </c>
      <c r="K217" s="18">
        <f t="shared" si="218"/>
        <v>2.33</v>
      </c>
      <c r="L217" s="18">
        <f t="shared" si="218"/>
        <v>1.9249999999999998</v>
      </c>
      <c r="M217" s="18">
        <f t="shared" si="218"/>
        <v>1.255</v>
      </c>
      <c r="N217" s="5"/>
      <c r="O217" s="18">
        <f>MEDIAN(O61:O90)</f>
        <v>32.595</v>
      </c>
      <c r="P217" s="20"/>
      <c r="Q217" s="5"/>
      <c r="R217" s="5"/>
      <c r="S217" s="19">
        <f>MEDIAN(S61:S90)</f>
        <v>12</v>
      </c>
      <c r="T217" s="18"/>
      <c r="U217" s="18">
        <f aca="true" t="shared" si="219" ref="U217:AI217">MEDIAN(U61:U90)</f>
        <v>7.595</v>
      </c>
      <c r="V217" s="18">
        <f t="shared" si="219"/>
        <v>8.094999999999999</v>
      </c>
      <c r="W217" s="18">
        <f t="shared" si="219"/>
        <v>12.55</v>
      </c>
      <c r="X217" s="18">
        <f t="shared" si="219"/>
        <v>12.585</v>
      </c>
      <c r="Y217" s="18">
        <f t="shared" si="219"/>
        <v>8.135</v>
      </c>
      <c r="Z217" s="18">
        <f t="shared" si="219"/>
        <v>8.093</v>
      </c>
      <c r="AA217" s="18">
        <f t="shared" si="219"/>
        <v>3.36</v>
      </c>
      <c r="AB217" s="18">
        <f t="shared" si="219"/>
        <v>3.4069999999999996</v>
      </c>
      <c r="AC217" s="18">
        <f t="shared" si="219"/>
        <v>31.978</v>
      </c>
      <c r="AD217" s="18">
        <f t="shared" si="219"/>
        <v>22.634999999999998</v>
      </c>
      <c r="AE217" s="18">
        <f t="shared" si="219"/>
        <v>22.735999999999997</v>
      </c>
      <c r="AF217" s="18">
        <f t="shared" si="219"/>
        <v>8.79</v>
      </c>
      <c r="AG217" s="18">
        <f t="shared" si="219"/>
        <v>9.253</v>
      </c>
      <c r="AH217" s="18">
        <f t="shared" si="219"/>
        <v>31.034999999999997</v>
      </c>
      <c r="AI217" s="18">
        <f t="shared" si="219"/>
        <v>32.049</v>
      </c>
      <c r="AK217" s="18">
        <f>MEDIAN(AK61:AK90)</f>
        <v>13.490000000000002</v>
      </c>
      <c r="AL217" s="18">
        <f>MEDIAN(AL61:AL90)</f>
        <v>18.215</v>
      </c>
      <c r="AM217" s="18">
        <f>MEDIAN(AM61:AM90)</f>
        <v>31.785</v>
      </c>
    </row>
    <row r="218" spans="1:39" ht="12.75">
      <c r="A218" t="s">
        <v>45</v>
      </c>
      <c r="B218" s="18">
        <f aca="true" t="shared" si="220" ref="B218:M218">MODE(B61:B90)</f>
        <v>0.5</v>
      </c>
      <c r="C218" s="18">
        <f t="shared" si="220"/>
        <v>0.54</v>
      </c>
      <c r="D218" s="18" t="e">
        <f t="shared" si="220"/>
        <v>#N/A</v>
      </c>
      <c r="E218" s="18">
        <f t="shared" si="220"/>
        <v>1.78</v>
      </c>
      <c r="F218" s="18">
        <f t="shared" si="220"/>
        <v>4.14</v>
      </c>
      <c r="G218" s="18" t="e">
        <f t="shared" si="220"/>
        <v>#N/A</v>
      </c>
      <c r="H218" s="18">
        <f t="shared" si="220"/>
        <v>3.75</v>
      </c>
      <c r="I218" s="18" t="e">
        <f t="shared" si="220"/>
        <v>#N/A</v>
      </c>
      <c r="J218" s="18" t="e">
        <f t="shared" si="220"/>
        <v>#N/A</v>
      </c>
      <c r="K218" s="18" t="e">
        <f t="shared" si="220"/>
        <v>#N/A</v>
      </c>
      <c r="L218" s="18" t="e">
        <f t="shared" si="220"/>
        <v>#N/A</v>
      </c>
      <c r="M218" s="18">
        <f t="shared" si="220"/>
        <v>1.58</v>
      </c>
      <c r="O218" s="18">
        <f>MODE(O61:O90)</f>
        <v>30.810000000000002</v>
      </c>
      <c r="Q218" s="13"/>
      <c r="R218" s="13"/>
      <c r="S218" s="19">
        <f>MODE(S61:S90)</f>
        <v>12</v>
      </c>
      <c r="T218" s="18"/>
      <c r="U218" s="18">
        <f aca="true" t="shared" si="221" ref="U218:AI218">MODE(U61:U90)</f>
        <v>7.58</v>
      </c>
      <c r="V218" s="18">
        <f t="shared" si="221"/>
        <v>8.106</v>
      </c>
      <c r="W218" s="18" t="e">
        <f t="shared" si="221"/>
        <v>#N/A</v>
      </c>
      <c r="X218" s="18" t="e">
        <f t="shared" si="221"/>
        <v>#N/A</v>
      </c>
      <c r="Y218" s="18" t="e">
        <f t="shared" si="221"/>
        <v>#N/A</v>
      </c>
      <c r="Z218" s="18">
        <f t="shared" si="221"/>
        <v>8.59</v>
      </c>
      <c r="AA218" s="18">
        <f t="shared" si="221"/>
        <v>1.98</v>
      </c>
      <c r="AB218" s="18" t="e">
        <f t="shared" si="221"/>
        <v>#N/A</v>
      </c>
      <c r="AC218" s="18" t="e">
        <f t="shared" si="221"/>
        <v>#N/A</v>
      </c>
      <c r="AD218" s="18" t="e">
        <f t="shared" si="221"/>
        <v>#N/A</v>
      </c>
      <c r="AE218" s="18" t="e">
        <f t="shared" si="221"/>
        <v>#N/A</v>
      </c>
      <c r="AF218" s="18" t="e">
        <f t="shared" si="221"/>
        <v>#N/A</v>
      </c>
      <c r="AG218" s="18" t="e">
        <f t="shared" si="221"/>
        <v>#N/A</v>
      </c>
      <c r="AH218" s="18" t="e">
        <f t="shared" si="221"/>
        <v>#N/A</v>
      </c>
      <c r="AI218" s="18" t="e">
        <f t="shared" si="221"/>
        <v>#N/A</v>
      </c>
      <c r="AK218" s="18" t="e">
        <f>MODE(AK61:AK90)</f>
        <v>#N/A</v>
      </c>
      <c r="AL218" s="18" t="e">
        <f>MODE(AL61:AL90)</f>
        <v>#N/A</v>
      </c>
      <c r="AM218" s="18" t="e">
        <f>MODE(AM61:AM90)</f>
        <v>#N/A</v>
      </c>
    </row>
    <row r="219" spans="1:39" ht="12.75">
      <c r="A219" s="5" t="s">
        <v>46</v>
      </c>
      <c r="B219" s="5">
        <f aca="true" t="shared" si="222" ref="B219:M219">STDEVP(B61:B90)</f>
        <v>0.7144757207600241</v>
      </c>
      <c r="C219" s="5">
        <f t="shared" si="222"/>
        <v>0.604321566349866</v>
      </c>
      <c r="D219" s="5">
        <f t="shared" si="222"/>
        <v>0.9843261090151421</v>
      </c>
      <c r="E219" s="5">
        <f t="shared" si="222"/>
        <v>0.9429297723349026</v>
      </c>
      <c r="F219" s="5">
        <f t="shared" si="222"/>
        <v>1.338529250915182</v>
      </c>
      <c r="G219" s="5">
        <f t="shared" si="222"/>
        <v>1.4989829515004147</v>
      </c>
      <c r="H219" s="5">
        <f t="shared" si="222"/>
        <v>1.2348027732755078</v>
      </c>
      <c r="I219" s="5">
        <f t="shared" si="222"/>
        <v>1.6488367616797819</v>
      </c>
      <c r="J219" s="5">
        <f t="shared" si="222"/>
        <v>1.7858475734383243</v>
      </c>
      <c r="K219" s="5">
        <f t="shared" si="222"/>
        <v>1.222852085177199</v>
      </c>
      <c r="L219" s="5">
        <f t="shared" si="222"/>
        <v>0.9496530945561118</v>
      </c>
      <c r="M219" s="5">
        <f t="shared" si="222"/>
        <v>0.6730383017002487</v>
      </c>
      <c r="O219" s="5">
        <f>STDEVP(O61:O90)</f>
        <v>4.438323019139338</v>
      </c>
      <c r="P219" s="5"/>
      <c r="Q219" s="13"/>
      <c r="R219" s="13"/>
      <c r="S219" s="13">
        <f>STDEVP(S61:S90)</f>
        <v>0</v>
      </c>
      <c r="U219" s="5">
        <f aca="true" t="shared" si="223" ref="U219:AI219">STDEVP(U61:U90)</f>
        <v>1.8955943365838828</v>
      </c>
      <c r="V219" s="5">
        <f t="shared" si="223"/>
        <v>0.559251865342342</v>
      </c>
      <c r="W219" s="5">
        <f t="shared" si="223"/>
        <v>2.615230518838947</v>
      </c>
      <c r="X219" s="5">
        <f t="shared" si="223"/>
        <v>1.2581008897894033</v>
      </c>
      <c r="Y219" s="5">
        <f t="shared" si="223"/>
        <v>2.5371637708275787</v>
      </c>
      <c r="Z219" s="5">
        <f t="shared" si="223"/>
        <v>1.0253627238960845</v>
      </c>
      <c r="AA219" s="5">
        <f t="shared" si="223"/>
        <v>1.3042522336146813</v>
      </c>
      <c r="AB219" s="5">
        <f t="shared" si="223"/>
        <v>0.7807072833157247</v>
      </c>
      <c r="AC219" s="5">
        <f t="shared" si="223"/>
        <v>1.5290867630350098</v>
      </c>
      <c r="AD219" s="5">
        <f t="shared" si="223"/>
        <v>3.9768483333749094</v>
      </c>
      <c r="AE219" s="5">
        <f t="shared" si="223"/>
        <v>1.1030445060024643</v>
      </c>
      <c r="AF219" s="5">
        <f t="shared" si="223"/>
        <v>2.395353395407215</v>
      </c>
      <c r="AG219" s="5">
        <f t="shared" si="223"/>
        <v>1.2323709109769962</v>
      </c>
      <c r="AH219" s="5">
        <f t="shared" si="223"/>
        <v>3.753724091559677</v>
      </c>
      <c r="AI219" s="5">
        <f t="shared" si="223"/>
        <v>1.4554191087869572</v>
      </c>
      <c r="AK219" s="5">
        <f>STDEVP(AK61:AK90)</f>
        <v>2.747273415993071</v>
      </c>
      <c r="AL219" s="5">
        <f>STDEVP(AL61:AL90)</f>
        <v>3.785720891279042</v>
      </c>
      <c r="AM219" s="5">
        <f>STDEVP(AM61:AM90)</f>
        <v>4.836951105810346</v>
      </c>
    </row>
    <row r="220" spans="1:39" ht="12.75">
      <c r="A220" s="5" t="s">
        <v>47</v>
      </c>
      <c r="B220" s="5">
        <f>B216/31</f>
        <v>0.0346236559139785</v>
      </c>
      <c r="C220" s="5">
        <f>C216/28.5</f>
        <v>0.0324327485380117</v>
      </c>
      <c r="D220" s="5">
        <f>D216/31</f>
        <v>0.05695698924731182</v>
      </c>
      <c r="E220" s="5">
        <f>E216/30</f>
        <v>0.08534444444444446</v>
      </c>
      <c r="F220" s="5">
        <f>F216/31</f>
        <v>0.12059139784946235</v>
      </c>
      <c r="G220" s="5">
        <f>G216/30</f>
        <v>0.1406777777777778</v>
      </c>
      <c r="H220" s="5">
        <f>H216/31</f>
        <v>0.13082795698924732</v>
      </c>
      <c r="I220" s="5">
        <f>I216/31</f>
        <v>0.1444516129032258</v>
      </c>
      <c r="J220" s="5">
        <f>J216/30</f>
        <v>0.1275111111111111</v>
      </c>
      <c r="K220" s="5">
        <f>K216/31</f>
        <v>0.07489247311827957</v>
      </c>
      <c r="L220" s="5">
        <f>L216/30</f>
        <v>0.0631</v>
      </c>
      <c r="M220" s="5">
        <f>M216/31</f>
        <v>0.0431720430107527</v>
      </c>
      <c r="N220" s="5">
        <f>N216/365.25</f>
        <v>0.08814328085785991</v>
      </c>
      <c r="O220" s="5">
        <f>O216/31</f>
        <v>1.0385268817204303</v>
      </c>
      <c r="P220" s="5"/>
      <c r="Q220" s="13"/>
      <c r="R220" s="5"/>
      <c r="U220" s="5">
        <f>U216/(31+30+31)</f>
        <v>0.08765579710144929</v>
      </c>
      <c r="V220" s="5">
        <f>V216/(31+30+31)</f>
        <v>0.0877231884057971</v>
      </c>
      <c r="W220" s="5">
        <f>W216/(30+31+31)</f>
        <v>0.1386304347826087</v>
      </c>
      <c r="X220" s="5">
        <f>X216/(30+31+31)</f>
        <v>0.1373101449275362</v>
      </c>
      <c r="Y220" s="5">
        <f>Y216/(30+31+30)</f>
        <v>0.08835164835164834</v>
      </c>
      <c r="Z220" s="5">
        <f>Z216/(30+31+30)</f>
        <v>0.0877194139194139</v>
      </c>
      <c r="AA220" s="5">
        <f>AA216/(31+31+28.25)</f>
        <v>0.037026777469990765</v>
      </c>
      <c r="AB220" s="5">
        <f>AB216/(31+31+28.25)</f>
        <v>0.037406463527239156</v>
      </c>
      <c r="AC220" s="5">
        <f>AC216/365.25</f>
        <v>0.08779119324663473</v>
      </c>
      <c r="AD220" s="5">
        <f>AD216/(30+31+30+31+31+30)</f>
        <v>0.12501639344262294</v>
      </c>
      <c r="AE220" s="5">
        <f>AE216/(30+31+30+31+31+30)</f>
        <v>0.12413406193078325</v>
      </c>
      <c r="AF220" s="5">
        <f>AF216/(31+30+31+31+28.25+31)</f>
        <v>0.05073068129858253</v>
      </c>
      <c r="AG220" s="5">
        <f>AG216/(31+30+31+31+28.25+31)</f>
        <v>0.05117000457247369</v>
      </c>
      <c r="AH220" s="5">
        <f>AH216/365.25</f>
        <v>0.08740771161305042</v>
      </c>
      <c r="AI220" s="5">
        <f>AI216/(31+30+31+31+28.25+31)</f>
        <v>0.17590050297210794</v>
      </c>
      <c r="AK220" s="5">
        <f>AK216/365.25</f>
        <v>0.03910289755874972</v>
      </c>
      <c r="AL220" s="5">
        <f>AL216/365.25</f>
        <v>0.049040383299110195</v>
      </c>
      <c r="AM220" s="5">
        <f>AM216/365.25</f>
        <v>0.08800000000000001</v>
      </c>
    </row>
    <row r="221" spans="1:39" ht="12.75">
      <c r="A221" s="20" t="s">
        <v>36</v>
      </c>
      <c r="B221" s="20">
        <f aca="true" t="shared" si="224" ref="B221:M221">MAX(B61:B90)</f>
        <v>3.09</v>
      </c>
      <c r="C221" s="20">
        <f t="shared" si="224"/>
        <v>2.71</v>
      </c>
      <c r="D221" s="20">
        <f t="shared" si="224"/>
        <v>3.64</v>
      </c>
      <c r="E221" s="20">
        <f t="shared" si="224"/>
        <v>5.08</v>
      </c>
      <c r="F221" s="20">
        <f t="shared" si="224"/>
        <v>6.98</v>
      </c>
      <c r="G221" s="20">
        <f t="shared" si="224"/>
        <v>8.76</v>
      </c>
      <c r="H221" s="20">
        <f t="shared" si="224"/>
        <v>7.27</v>
      </c>
      <c r="I221" s="20">
        <f t="shared" si="224"/>
        <v>7.74</v>
      </c>
      <c r="J221" s="20">
        <f t="shared" si="224"/>
        <v>7.37</v>
      </c>
      <c r="K221" s="20">
        <f t="shared" si="224"/>
        <v>4.95</v>
      </c>
      <c r="L221" s="20">
        <f t="shared" si="224"/>
        <v>4.84</v>
      </c>
      <c r="M221" s="20">
        <f t="shared" si="224"/>
        <v>3.14</v>
      </c>
      <c r="N221" s="5">
        <f>SUM(B221:M221)</f>
        <v>65.57000000000001</v>
      </c>
      <c r="O221" s="20">
        <f>MAX(O61:O90)</f>
        <v>41.59</v>
      </c>
      <c r="P221" s="5"/>
      <c r="Q221" s="27">
        <f>MAX(Q61:Q90)</f>
        <v>8.76</v>
      </c>
      <c r="R221" s="27">
        <f>MAX(R61:R90)</f>
        <v>1.12</v>
      </c>
      <c r="S221" s="27">
        <f>MAX(S61:S90)</f>
        <v>12</v>
      </c>
      <c r="T221" s="20"/>
      <c r="U221" s="20">
        <f aca="true" t="shared" si="225" ref="U221:AI221">MAX(U61:U90)</f>
        <v>13.440000000000001</v>
      </c>
      <c r="V221" s="20">
        <f t="shared" si="225"/>
        <v>9.182</v>
      </c>
      <c r="W221" s="20">
        <f t="shared" si="225"/>
        <v>17.28</v>
      </c>
      <c r="X221" s="20">
        <f t="shared" si="225"/>
        <v>14.865999999999996</v>
      </c>
      <c r="Y221" s="20">
        <f t="shared" si="225"/>
        <v>12.48</v>
      </c>
      <c r="Z221" s="20">
        <f t="shared" si="225"/>
        <v>9.86</v>
      </c>
      <c r="AA221" s="20">
        <f t="shared" si="225"/>
        <v>6.54</v>
      </c>
      <c r="AB221" s="20">
        <f t="shared" si="225"/>
        <v>4.862</v>
      </c>
      <c r="AC221" s="20">
        <f t="shared" si="225"/>
        <v>34.775999999999996</v>
      </c>
      <c r="AD221" s="20">
        <f t="shared" si="225"/>
        <v>31.669999999999995</v>
      </c>
      <c r="AE221" s="20">
        <f t="shared" si="225"/>
        <v>24.768</v>
      </c>
      <c r="AF221" s="20">
        <f t="shared" si="225"/>
        <v>14.760000000000002</v>
      </c>
      <c r="AG221" s="20">
        <f t="shared" si="225"/>
        <v>11.716000000000001</v>
      </c>
      <c r="AH221" s="20">
        <f t="shared" si="225"/>
        <v>39.43</v>
      </c>
      <c r="AI221" s="20">
        <f t="shared" si="225"/>
        <v>34.178</v>
      </c>
      <c r="AK221" s="20">
        <f>MAX(AK61:AK90)</f>
        <v>21.35</v>
      </c>
      <c r="AL221" s="20">
        <f>MAX(AL61:AL90)</f>
        <v>25.61</v>
      </c>
      <c r="AM221" s="20">
        <f>MAX(AM61:AM90)</f>
        <v>43.84</v>
      </c>
    </row>
    <row r="222" spans="1:39" ht="12.75">
      <c r="A222" s="20" t="s">
        <v>37</v>
      </c>
      <c r="B222" s="20">
        <f aca="true" t="shared" si="226" ref="B222:M222">MIN(B61:B90)</f>
        <v>0.2</v>
      </c>
      <c r="C222" s="20">
        <f t="shared" si="226"/>
        <v>0.16</v>
      </c>
      <c r="D222" s="20">
        <f t="shared" si="226"/>
        <v>0.31</v>
      </c>
      <c r="E222" s="20">
        <f t="shared" si="226"/>
        <v>1.06</v>
      </c>
      <c r="F222" s="20">
        <f t="shared" si="226"/>
        <v>1.08</v>
      </c>
      <c r="G222" s="20">
        <f t="shared" si="226"/>
        <v>1.88</v>
      </c>
      <c r="H222" s="20">
        <f t="shared" si="226"/>
        <v>1.61</v>
      </c>
      <c r="I222" s="20">
        <f t="shared" si="226"/>
        <v>1.36</v>
      </c>
      <c r="J222" s="20">
        <f t="shared" si="226"/>
        <v>0.84</v>
      </c>
      <c r="K222" s="20">
        <f t="shared" si="226"/>
        <v>0.26</v>
      </c>
      <c r="L222" s="20">
        <f t="shared" si="226"/>
        <v>0.47</v>
      </c>
      <c r="M222" s="20">
        <f t="shared" si="226"/>
        <v>0.5</v>
      </c>
      <c r="O222" s="20">
        <f>MIN(O61:O90)</f>
        <v>20.65</v>
      </c>
      <c r="P222" s="5"/>
      <c r="Q222" s="27">
        <f>MIN(Q61:Q90)</f>
        <v>3.41</v>
      </c>
      <c r="R222" s="27">
        <f>MIN(R61:R90)</f>
        <v>0.16</v>
      </c>
      <c r="S222" s="27">
        <f>MIN(S61:S90)</f>
        <v>12</v>
      </c>
      <c r="T222" s="20"/>
      <c r="U222" s="20">
        <f aca="true" t="shared" si="227" ref="U222:AI222">MIN(U61:U90)</f>
        <v>5.09</v>
      </c>
      <c r="V222" s="20">
        <f t="shared" si="227"/>
        <v>6.776000000000001</v>
      </c>
      <c r="W222" s="20">
        <f t="shared" si="227"/>
        <v>7.13</v>
      </c>
      <c r="X222" s="20">
        <f t="shared" si="227"/>
        <v>10.356</v>
      </c>
      <c r="Y222" s="20">
        <f t="shared" si="227"/>
        <v>1.98</v>
      </c>
      <c r="Z222" s="20">
        <f t="shared" si="227"/>
        <v>5.537999999999999</v>
      </c>
      <c r="AA222" s="20">
        <f t="shared" si="227"/>
        <v>1.45</v>
      </c>
      <c r="AB222" s="20">
        <f t="shared" si="227"/>
        <v>1.798</v>
      </c>
      <c r="AC222" s="20">
        <f t="shared" si="227"/>
        <v>29.932000000000006</v>
      </c>
      <c r="AD222" s="20">
        <f t="shared" si="227"/>
        <v>12.66</v>
      </c>
      <c r="AE222" s="20">
        <f t="shared" si="227"/>
        <v>20.61</v>
      </c>
      <c r="AF222" s="20">
        <f t="shared" si="227"/>
        <v>6.08</v>
      </c>
      <c r="AG222" s="20">
        <f t="shared" si="227"/>
        <v>7.359999999999999</v>
      </c>
      <c r="AH222" s="20">
        <f t="shared" si="227"/>
        <v>24.47</v>
      </c>
      <c r="AI222" s="20">
        <f t="shared" si="227"/>
        <v>29.854000000000003</v>
      </c>
      <c r="AK222" s="20">
        <f>MIN(AK61:AK90)</f>
        <v>10.530000000000001</v>
      </c>
      <c r="AL222" s="20">
        <f>MIN(AL61:AL90)</f>
        <v>7.2</v>
      </c>
      <c r="AM222" s="20">
        <f>MIN(AM61:AM90)</f>
        <v>22.689999999999998</v>
      </c>
    </row>
    <row r="223" spans="1:39" ht="12.75">
      <c r="A223" s="20" t="s">
        <v>49</v>
      </c>
      <c r="B223" s="5">
        <v>1.08</v>
      </c>
      <c r="C223" s="5">
        <v>0.9</v>
      </c>
      <c r="D223" s="5">
        <v>1.72</v>
      </c>
      <c r="E223" s="5">
        <v>2.48</v>
      </c>
      <c r="F223" s="5">
        <v>3.64</v>
      </c>
      <c r="G223" s="5">
        <v>4.16</v>
      </c>
      <c r="H223" s="5">
        <v>4.04</v>
      </c>
      <c r="I223" s="5">
        <v>4.56</v>
      </c>
      <c r="J223" s="5">
        <v>3.8</v>
      </c>
      <c r="K223" s="5">
        <v>2.3</v>
      </c>
      <c r="L223" s="5">
        <v>1.89</v>
      </c>
      <c r="M223" s="5">
        <v>1.32</v>
      </c>
      <c r="N223" s="5">
        <v>31.89</v>
      </c>
      <c r="O223" s="5"/>
      <c r="P223" s="5"/>
      <c r="Q223" s="13"/>
      <c r="R223" s="13"/>
      <c r="S223" s="1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K223" s="5"/>
      <c r="AL223" s="5"/>
      <c r="AM223" s="5"/>
    </row>
    <row r="224" spans="1:39" ht="12.75">
      <c r="A224" s="20" t="s">
        <v>50</v>
      </c>
      <c r="B224" s="5">
        <v>0.67</v>
      </c>
      <c r="C224" s="5">
        <v>0.59</v>
      </c>
      <c r="D224" s="5">
        <v>0.99</v>
      </c>
      <c r="E224" s="5">
        <v>1</v>
      </c>
      <c r="F224" s="5">
        <v>1.31</v>
      </c>
      <c r="G224" s="5">
        <v>1.46</v>
      </c>
      <c r="H224" s="5">
        <v>1.28</v>
      </c>
      <c r="I224" s="5">
        <v>1.75</v>
      </c>
      <c r="J224" s="5">
        <v>1.76</v>
      </c>
      <c r="K224" s="5">
        <v>1.23</v>
      </c>
      <c r="L224" s="5">
        <v>0.97</v>
      </c>
      <c r="M224" s="5">
        <v>0.61</v>
      </c>
      <c r="N224" s="5">
        <v>4.62</v>
      </c>
      <c r="O224" s="5"/>
      <c r="P224" s="5"/>
      <c r="Q224" s="13"/>
      <c r="R224" s="13"/>
      <c r="S224" s="1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K224" s="5"/>
      <c r="AL224" s="5"/>
      <c r="AM224" s="5"/>
    </row>
    <row r="225" spans="1:39" ht="12.75">
      <c r="A225" s="20" t="s">
        <v>51</v>
      </c>
      <c r="B225" s="5">
        <f aca="true" t="shared" si="228" ref="B225:N225">B216-B223</f>
        <v>-0.006666666666666599</v>
      </c>
      <c r="C225" s="5">
        <f t="shared" si="228"/>
        <v>0.02433333333333343</v>
      </c>
      <c r="D225" s="5">
        <f t="shared" si="228"/>
        <v>0.04566666666666652</v>
      </c>
      <c r="E225" s="5">
        <f t="shared" si="228"/>
        <v>0.08033333333333381</v>
      </c>
      <c r="F225" s="5">
        <f t="shared" si="228"/>
        <v>0.09833333333333272</v>
      </c>
      <c r="G225" s="5">
        <f t="shared" si="228"/>
        <v>0.06033333333333335</v>
      </c>
      <c r="H225" s="5">
        <f t="shared" si="228"/>
        <v>0.01566666666666716</v>
      </c>
      <c r="I225" s="5">
        <f t="shared" si="228"/>
        <v>-0.08199999999999985</v>
      </c>
      <c r="J225" s="5">
        <f t="shared" si="228"/>
        <v>0.025333333333333652</v>
      </c>
      <c r="K225" s="5">
        <f t="shared" si="228"/>
        <v>0.021666666666666945</v>
      </c>
      <c r="L225" s="5">
        <f t="shared" si="228"/>
        <v>0.0030000000000001137</v>
      </c>
      <c r="M225" s="5">
        <f t="shared" si="228"/>
        <v>0.018333333333333535</v>
      </c>
      <c r="N225" s="5">
        <f t="shared" si="228"/>
        <v>0.30433333333333223</v>
      </c>
      <c r="O225" s="5"/>
      <c r="P225" s="5"/>
      <c r="Q225" s="5"/>
      <c r="R225" s="5"/>
      <c r="S225" s="1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K225" s="5"/>
      <c r="AL225" s="5"/>
      <c r="AM225" s="5"/>
    </row>
    <row r="226" spans="1:39" ht="12.75">
      <c r="A226" s="2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O226" s="5"/>
      <c r="P226" s="5"/>
      <c r="Q226" s="5"/>
      <c r="R226" s="5"/>
      <c r="S226" s="1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K226" s="5"/>
      <c r="AL226" s="5"/>
      <c r="AM226" s="5"/>
    </row>
    <row r="227" spans="1:39" ht="12.75">
      <c r="A227" t="s">
        <v>42</v>
      </c>
      <c r="B227" s="17">
        <f>+A51</f>
        <v>1941</v>
      </c>
      <c r="C227" s="17">
        <f>A80</f>
        <v>1970</v>
      </c>
      <c r="D227" s="5"/>
      <c r="E227" s="17">
        <f>+C227-B227+1</f>
        <v>30</v>
      </c>
      <c r="F227" s="5"/>
      <c r="G227" s="5"/>
      <c r="H227" s="5"/>
      <c r="I227" s="5"/>
      <c r="J227" s="5"/>
      <c r="K227" s="5"/>
      <c r="L227" s="5"/>
      <c r="M227" s="5"/>
      <c r="O227" s="5"/>
      <c r="P227" s="5"/>
      <c r="Q227" s="5"/>
      <c r="R227" s="5"/>
      <c r="S227" s="1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K227" s="26"/>
      <c r="AL227" s="26"/>
      <c r="AM227" s="26"/>
    </row>
    <row r="228" spans="1:39" ht="12.75">
      <c r="A228" s="5" t="s">
        <v>43</v>
      </c>
      <c r="B228" s="26">
        <f aca="true" t="shared" si="229" ref="B228:M228">AVERAGE(B51:B80)</f>
        <v>1.0466666666666664</v>
      </c>
      <c r="C228" s="26">
        <f t="shared" si="229"/>
        <v>0.8733333333333331</v>
      </c>
      <c r="D228" s="26">
        <f t="shared" si="229"/>
        <v>1.6433333333333338</v>
      </c>
      <c r="E228" s="26">
        <f t="shared" si="229"/>
        <v>2.4706666666666663</v>
      </c>
      <c r="F228" s="26">
        <f t="shared" si="229"/>
        <v>3.9183333333333334</v>
      </c>
      <c r="G228" s="26">
        <f t="shared" si="229"/>
        <v>4.546666666666666</v>
      </c>
      <c r="H228" s="26">
        <f t="shared" si="229"/>
        <v>4.027</v>
      </c>
      <c r="I228" s="26">
        <f t="shared" si="229"/>
        <v>4.082</v>
      </c>
      <c r="J228" s="26">
        <f t="shared" si="229"/>
        <v>3.8093333333333335</v>
      </c>
      <c r="K228" s="26">
        <f t="shared" si="229"/>
        <v>2.2969999999999997</v>
      </c>
      <c r="L228" s="26">
        <f t="shared" si="229"/>
        <v>1.9393333333333338</v>
      </c>
      <c r="M228" s="26">
        <f t="shared" si="229"/>
        <v>1.2329999999999999</v>
      </c>
      <c r="N228" s="5">
        <f>SUM(B228:M228)</f>
        <v>31.88666666666667</v>
      </c>
      <c r="O228" s="26">
        <f>AVERAGE(O51:O80)</f>
        <v>31.886666666666667</v>
      </c>
      <c r="Q228" s="13"/>
      <c r="R228" s="13"/>
      <c r="S228" s="25">
        <f>AVERAGE(S51:S80)</f>
        <v>12</v>
      </c>
      <c r="T228" s="26"/>
      <c r="U228" s="26">
        <f aca="true" t="shared" si="230" ref="U228:AI228">AVERAGE(U51:U80)</f>
        <v>8.032333333333334</v>
      </c>
      <c r="V228" s="26">
        <f t="shared" si="230"/>
        <v>7.972333333333334</v>
      </c>
      <c r="W228" s="26">
        <f t="shared" si="230"/>
        <v>12.655666666666665</v>
      </c>
      <c r="X228" s="26">
        <f t="shared" si="230"/>
        <v>12.756066666666667</v>
      </c>
      <c r="Y228" s="26">
        <f t="shared" si="230"/>
        <v>8.045666666666667</v>
      </c>
      <c r="Z228" s="26">
        <f t="shared" si="230"/>
        <v>7.9032</v>
      </c>
      <c r="AA228" s="26">
        <f t="shared" si="230"/>
        <v>3.263000000000001</v>
      </c>
      <c r="AB228" s="26">
        <f t="shared" si="230"/>
        <v>3.2568666666666655</v>
      </c>
      <c r="AC228" s="26">
        <f t="shared" si="230"/>
        <v>31.871466666666663</v>
      </c>
      <c r="AD228" s="26">
        <f t="shared" si="230"/>
        <v>22.853999999999996</v>
      </c>
      <c r="AE228" s="26">
        <f t="shared" si="230"/>
        <v>22.80346666666667</v>
      </c>
      <c r="AF228" s="26">
        <f t="shared" si="230"/>
        <v>9.151666666666667</v>
      </c>
      <c r="AG228" s="26">
        <f t="shared" si="230"/>
        <v>9.086666666666666</v>
      </c>
      <c r="AH228" s="26">
        <f t="shared" si="230"/>
        <v>31.78566666666667</v>
      </c>
      <c r="AI228" s="26">
        <f t="shared" si="230"/>
        <v>31.782199999999996</v>
      </c>
      <c r="AK228" s="26">
        <f>AVERAGE(AK51:AK80)</f>
        <v>14.498999999999997</v>
      </c>
      <c r="AL228" s="26">
        <f>AVERAGE(AL51:AL80)</f>
        <v>17.38766666666667</v>
      </c>
      <c r="AM228" s="26">
        <f>AVERAGE(AM51:AM80)</f>
        <v>31.985333333333323</v>
      </c>
    </row>
    <row r="229" spans="1:39" ht="12.75">
      <c r="A229" t="s">
        <v>44</v>
      </c>
      <c r="B229" s="18">
        <f aca="true" t="shared" si="231" ref="B229:M229">MEDIAN(B51:B80)</f>
        <v>0.8049999999999999</v>
      </c>
      <c r="C229" s="18">
        <f t="shared" si="231"/>
        <v>0.73</v>
      </c>
      <c r="D229" s="18">
        <f t="shared" si="231"/>
        <v>1.585</v>
      </c>
      <c r="E229" s="18">
        <f t="shared" si="231"/>
        <v>2.075</v>
      </c>
      <c r="F229" s="18">
        <f t="shared" si="231"/>
        <v>3.8</v>
      </c>
      <c r="G229" s="18">
        <f t="shared" si="231"/>
        <v>4.02</v>
      </c>
      <c r="H229" s="18">
        <f t="shared" si="231"/>
        <v>3.95</v>
      </c>
      <c r="I229" s="18">
        <f t="shared" si="231"/>
        <v>4.33</v>
      </c>
      <c r="J229" s="18">
        <f t="shared" si="231"/>
        <v>3.62</v>
      </c>
      <c r="K229" s="18">
        <f t="shared" si="231"/>
        <v>2.16</v>
      </c>
      <c r="L229" s="18">
        <f t="shared" si="231"/>
        <v>1.9249999999999998</v>
      </c>
      <c r="M229" s="18">
        <f t="shared" si="231"/>
        <v>1.145</v>
      </c>
      <c r="O229" s="18">
        <f>MEDIAN(O51:O80)</f>
        <v>31.71</v>
      </c>
      <c r="P229" s="5"/>
      <c r="Q229" s="13"/>
      <c r="R229" s="13"/>
      <c r="S229" s="19">
        <f>MEDIAN(S51:S80)</f>
        <v>12</v>
      </c>
      <c r="T229" s="18"/>
      <c r="U229" s="18">
        <f aca="true" t="shared" si="232" ref="U229:AI229">MEDIAN(U51:U80)</f>
        <v>7.76</v>
      </c>
      <c r="V229" s="18">
        <f t="shared" si="232"/>
        <v>8.074</v>
      </c>
      <c r="W229" s="18">
        <f t="shared" si="232"/>
        <v>12.940000000000001</v>
      </c>
      <c r="X229" s="18">
        <f t="shared" si="232"/>
        <v>12.92</v>
      </c>
      <c r="Y229" s="18">
        <f t="shared" si="232"/>
        <v>7.245000000000001</v>
      </c>
      <c r="Z229" s="18">
        <f t="shared" si="232"/>
        <v>8.086</v>
      </c>
      <c r="AA229" s="18">
        <f t="shared" si="232"/>
        <v>3.24</v>
      </c>
      <c r="AB229" s="18">
        <f t="shared" si="232"/>
        <v>3.26</v>
      </c>
      <c r="AC229" s="18">
        <f t="shared" si="232"/>
        <v>31.336</v>
      </c>
      <c r="AD229" s="18">
        <f t="shared" si="232"/>
        <v>22.504999999999995</v>
      </c>
      <c r="AE229" s="18">
        <f t="shared" si="232"/>
        <v>22.897</v>
      </c>
      <c r="AF229" s="18">
        <f t="shared" si="232"/>
        <v>9.040000000000001</v>
      </c>
      <c r="AG229" s="18">
        <f t="shared" si="232"/>
        <v>9.183</v>
      </c>
      <c r="AH229" s="18">
        <f t="shared" si="232"/>
        <v>31.325</v>
      </c>
      <c r="AI229" s="18">
        <f t="shared" si="232"/>
        <v>31.402</v>
      </c>
      <c r="AK229" s="18">
        <f>MEDIAN(AK51:AK80)</f>
        <v>13.855</v>
      </c>
      <c r="AL229" s="18">
        <f>MEDIAN(AL51:AL80)</f>
        <v>17.82</v>
      </c>
      <c r="AM229" s="18">
        <f>MEDIAN(AM51:AM80)</f>
        <v>31.785</v>
      </c>
    </row>
    <row r="230" spans="1:39" ht="12.75">
      <c r="A230" t="s">
        <v>45</v>
      </c>
      <c r="B230" s="18">
        <f aca="true" t="shared" si="233" ref="B230:M230">MODE(B51:B80)</f>
        <v>0.5</v>
      </c>
      <c r="C230" s="18">
        <f t="shared" si="233"/>
        <v>0.65</v>
      </c>
      <c r="D230" s="18">
        <f t="shared" si="233"/>
        <v>1.85</v>
      </c>
      <c r="E230" s="18">
        <f t="shared" si="233"/>
        <v>1.78</v>
      </c>
      <c r="F230" s="18">
        <f t="shared" si="233"/>
        <v>3.37</v>
      </c>
      <c r="G230" s="18">
        <f t="shared" si="233"/>
        <v>3.25</v>
      </c>
      <c r="H230" s="18" t="e">
        <f t="shared" si="233"/>
        <v>#N/A</v>
      </c>
      <c r="I230" s="18" t="e">
        <f t="shared" si="233"/>
        <v>#N/A</v>
      </c>
      <c r="J230" s="18">
        <f t="shared" si="233"/>
        <v>2.46</v>
      </c>
      <c r="K230" s="18">
        <f t="shared" si="233"/>
        <v>2.15</v>
      </c>
      <c r="L230" s="18">
        <f t="shared" si="233"/>
        <v>1.73</v>
      </c>
      <c r="M230" s="18">
        <f t="shared" si="233"/>
        <v>1.54</v>
      </c>
      <c r="N230" s="5" t="e">
        <f>SUM(B230:M230)</f>
        <v>#N/A</v>
      </c>
      <c r="O230" s="18">
        <f>MODE(O51:O80)</f>
        <v>30.810000000000002</v>
      </c>
      <c r="P230" s="5"/>
      <c r="Q230" s="13"/>
      <c r="R230" s="13"/>
      <c r="S230" s="19">
        <f>MODE(S51:S80)</f>
        <v>12</v>
      </c>
      <c r="T230" s="18"/>
      <c r="U230" s="18">
        <f aca="true" t="shared" si="234" ref="U230:AI230">MODE(U51:U80)</f>
        <v>7.58</v>
      </c>
      <c r="V230" s="18">
        <f t="shared" si="234"/>
        <v>8.106</v>
      </c>
      <c r="W230" s="18" t="e">
        <f t="shared" si="234"/>
        <v>#N/A</v>
      </c>
      <c r="X230" s="18" t="e">
        <f t="shared" si="234"/>
        <v>#N/A</v>
      </c>
      <c r="Y230" s="18" t="e">
        <f t="shared" si="234"/>
        <v>#N/A</v>
      </c>
      <c r="Z230" s="18">
        <f t="shared" si="234"/>
        <v>8.59</v>
      </c>
      <c r="AA230" s="18">
        <f t="shared" si="234"/>
        <v>1.98</v>
      </c>
      <c r="AB230" s="18" t="e">
        <f t="shared" si="234"/>
        <v>#N/A</v>
      </c>
      <c r="AC230" s="18" t="e">
        <f t="shared" si="234"/>
        <v>#N/A</v>
      </c>
      <c r="AD230" s="18" t="e">
        <f t="shared" si="234"/>
        <v>#N/A</v>
      </c>
      <c r="AE230" s="18" t="e">
        <f t="shared" si="234"/>
        <v>#N/A</v>
      </c>
      <c r="AF230" s="18" t="e">
        <f t="shared" si="234"/>
        <v>#N/A</v>
      </c>
      <c r="AG230" s="18" t="e">
        <f t="shared" si="234"/>
        <v>#N/A</v>
      </c>
      <c r="AH230" s="18" t="e">
        <f t="shared" si="234"/>
        <v>#N/A</v>
      </c>
      <c r="AI230" s="18" t="e">
        <f t="shared" si="234"/>
        <v>#N/A</v>
      </c>
      <c r="AK230" s="18" t="e">
        <f>MODE(AK51:AK80)</f>
        <v>#N/A</v>
      </c>
      <c r="AL230" s="18" t="e">
        <f>MODE(AL51:AL80)</f>
        <v>#N/A</v>
      </c>
      <c r="AM230" s="18" t="e">
        <f>MODE(AM51:AM80)</f>
        <v>#N/A</v>
      </c>
    </row>
    <row r="231" spans="1:39" ht="12.75">
      <c r="A231" s="5" t="s">
        <v>46</v>
      </c>
      <c r="B231" s="5">
        <f aca="true" t="shared" si="235" ref="B231:M231">STDEVP(B51:B80)</f>
        <v>0.7493167257946106</v>
      </c>
      <c r="C231" s="5">
        <f t="shared" si="235"/>
        <v>0.5566526944354284</v>
      </c>
      <c r="D231" s="5">
        <f t="shared" si="235"/>
        <v>0.7576733391699148</v>
      </c>
      <c r="E231" s="5">
        <f t="shared" si="235"/>
        <v>1.0013821559335996</v>
      </c>
      <c r="F231" s="5">
        <f t="shared" si="235"/>
        <v>1.37141552986524</v>
      </c>
      <c r="G231" s="5">
        <f t="shared" si="235"/>
        <v>1.8170348250805655</v>
      </c>
      <c r="H231" s="5">
        <f t="shared" si="235"/>
        <v>1.274043824468635</v>
      </c>
      <c r="I231" s="5">
        <f t="shared" si="235"/>
        <v>1.6816626693047958</v>
      </c>
      <c r="J231" s="5">
        <f t="shared" si="235"/>
        <v>1.8321334255148802</v>
      </c>
      <c r="K231" s="5">
        <f t="shared" si="235"/>
        <v>1.3059355522638427</v>
      </c>
      <c r="L231" s="5">
        <f t="shared" si="235"/>
        <v>0.7740927305921135</v>
      </c>
      <c r="M231" s="5">
        <f t="shared" si="235"/>
        <v>0.6358414372572254</v>
      </c>
      <c r="O231" s="5">
        <f>STDEVP(O51:O80)</f>
        <v>4.319779572565659</v>
      </c>
      <c r="P231" s="5"/>
      <c r="Q231" s="13"/>
      <c r="R231" s="13"/>
      <c r="S231" s="13">
        <f>STDEVP(S51:S80)</f>
        <v>0</v>
      </c>
      <c r="U231" s="5">
        <f aca="true" t="shared" si="236" ref="U231:AI231">STDEVP(U51:U80)</f>
        <v>1.8993045803369426</v>
      </c>
      <c r="V231" s="5">
        <f t="shared" si="236"/>
        <v>0.7523657059938045</v>
      </c>
      <c r="W231" s="5">
        <f t="shared" si="236"/>
        <v>2.18079906354427</v>
      </c>
      <c r="X231" s="5">
        <f t="shared" si="236"/>
        <v>1.0795460136351553</v>
      </c>
      <c r="Y231" s="5">
        <f t="shared" si="236"/>
        <v>2.56899809696742</v>
      </c>
      <c r="Z231" s="5">
        <f t="shared" si="236"/>
        <v>1.0783110992040552</v>
      </c>
      <c r="AA231" s="5">
        <f t="shared" si="236"/>
        <v>1.31808737697215</v>
      </c>
      <c r="AB231" s="5">
        <f t="shared" si="236"/>
        <v>0.729439361579995</v>
      </c>
      <c r="AC231" s="5">
        <f t="shared" si="236"/>
        <v>1.7811557246786578</v>
      </c>
      <c r="AD231" s="5">
        <f t="shared" si="236"/>
        <v>3.5908908829611694</v>
      </c>
      <c r="AE231" s="5">
        <f t="shared" si="236"/>
        <v>1.3526139565875979</v>
      </c>
      <c r="AF231" s="5">
        <f t="shared" si="236"/>
        <v>2.0363563593394534</v>
      </c>
      <c r="AG231" s="5">
        <f t="shared" si="236"/>
        <v>1.031239556176079</v>
      </c>
      <c r="AH231" s="5">
        <f t="shared" si="236"/>
        <v>3.943012962471949</v>
      </c>
      <c r="AI231" s="5">
        <f t="shared" si="236"/>
        <v>1.671015926514964</v>
      </c>
      <c r="AK231" s="5">
        <f>STDEVP(AK51:AK80)</f>
        <v>2.99171450286734</v>
      </c>
      <c r="AL231" s="5">
        <f>STDEVP(AL51:AL80)</f>
        <v>3.340950646481042</v>
      </c>
      <c r="AM231" s="5">
        <f>STDEVP(AM51:AM80)</f>
        <v>4.624731151345196</v>
      </c>
    </row>
    <row r="232" spans="1:39" ht="12.75">
      <c r="A232" s="5" t="s">
        <v>47</v>
      </c>
      <c r="B232" s="5">
        <f>B228/31</f>
        <v>0.033763440860215044</v>
      </c>
      <c r="C232" s="5">
        <f>C228/28.5</f>
        <v>0.03064327485380116</v>
      </c>
      <c r="D232" s="5">
        <f>D228/31</f>
        <v>0.053010752688172055</v>
      </c>
      <c r="E232" s="5">
        <f>E228/30</f>
        <v>0.08235555555555554</v>
      </c>
      <c r="F232" s="5">
        <f>F228/31</f>
        <v>0.1263978494623656</v>
      </c>
      <c r="G232" s="5">
        <f>G228/30</f>
        <v>0.15155555555555553</v>
      </c>
      <c r="H232" s="5">
        <f>H228/31</f>
        <v>0.1299032258064516</v>
      </c>
      <c r="I232" s="5">
        <f>I228/31</f>
        <v>0.1316774193548387</v>
      </c>
      <c r="J232" s="5">
        <f>J228/30</f>
        <v>0.12697777777777777</v>
      </c>
      <c r="K232" s="5">
        <f>K228/31</f>
        <v>0.07409677419354838</v>
      </c>
      <c r="L232" s="5">
        <f>L228/30</f>
        <v>0.06464444444444446</v>
      </c>
      <c r="M232" s="5">
        <f>M228/31</f>
        <v>0.03977419354838709</v>
      </c>
      <c r="N232" s="5">
        <f>N228/365.25</f>
        <v>0.08730093543235228</v>
      </c>
      <c r="O232" s="5">
        <f>O228/31</f>
        <v>1.0286021505376344</v>
      </c>
      <c r="P232" s="5"/>
      <c r="Q232" s="13"/>
      <c r="R232" s="5"/>
      <c r="U232" s="5">
        <f>U228/(31+30+31)</f>
        <v>0.08730797101449275</v>
      </c>
      <c r="V232" s="5">
        <f>V228/(31+30+31)</f>
        <v>0.08665579710144929</v>
      </c>
      <c r="W232" s="5">
        <f>W228/(30+31+31)</f>
        <v>0.13756159420289854</v>
      </c>
      <c r="X232" s="5">
        <f>X228/(30+31+31)</f>
        <v>0.13865289855072466</v>
      </c>
      <c r="Y232" s="5">
        <f>Y228/(30+31+30)</f>
        <v>0.08841391941391942</v>
      </c>
      <c r="Z232" s="5">
        <f>Z228/(30+31+30)</f>
        <v>0.08684835164835165</v>
      </c>
      <c r="AA232" s="5">
        <f>AA228/(31+31+28.25)</f>
        <v>0.03615512465373962</v>
      </c>
      <c r="AB232" s="5">
        <f>AB228/(31+31+28.25)</f>
        <v>0.0360871652816251</v>
      </c>
      <c r="AC232" s="5">
        <f>AC228/365.25</f>
        <v>0.08725932010038785</v>
      </c>
      <c r="AD232" s="5">
        <f>AD228/(30+31+30+31+31+30)</f>
        <v>0.12488524590163932</v>
      </c>
      <c r="AE232" s="5">
        <f>AE228/(30+31+30+31+31+30)</f>
        <v>0.12460910746812387</v>
      </c>
      <c r="AF232" s="5">
        <f>AF228/(31+30+31+31+28.25+31)</f>
        <v>0.05021490626428898</v>
      </c>
      <c r="AG232" s="5">
        <f>AG228/(31+30+31+31+28.25+31)</f>
        <v>0.049858253315043434</v>
      </c>
      <c r="AH232" s="5">
        <f>AH228/365.25</f>
        <v>0.08702441250285194</v>
      </c>
      <c r="AI232" s="5">
        <f>AI228/(31+30+31+31+28.25+31)</f>
        <v>0.17438792866941014</v>
      </c>
      <c r="AK232" s="5">
        <f>AK228/365.25</f>
        <v>0.03969609856262833</v>
      </c>
      <c r="AL232" s="5">
        <f>AL228/365.25</f>
        <v>0.04760483686972394</v>
      </c>
      <c r="AM232" s="5">
        <f>AM228/365.25</f>
        <v>0.08757107004334927</v>
      </c>
    </row>
    <row r="233" spans="1:39" ht="12.75">
      <c r="A233" s="20" t="s">
        <v>36</v>
      </c>
      <c r="B233" s="20">
        <f aca="true" t="shared" si="237" ref="B233:M233">MAX(B51:B80)</f>
        <v>3.09</v>
      </c>
      <c r="C233" s="20">
        <f t="shared" si="237"/>
        <v>2.33</v>
      </c>
      <c r="D233" s="20">
        <f t="shared" si="237"/>
        <v>3.61</v>
      </c>
      <c r="E233" s="20">
        <f t="shared" si="237"/>
        <v>5.08</v>
      </c>
      <c r="F233" s="20">
        <f t="shared" si="237"/>
        <v>7.33</v>
      </c>
      <c r="G233" s="20">
        <f t="shared" si="237"/>
        <v>8.79</v>
      </c>
      <c r="H233" s="20">
        <f t="shared" si="237"/>
        <v>7.61</v>
      </c>
      <c r="I233" s="20">
        <f t="shared" si="237"/>
        <v>8.26</v>
      </c>
      <c r="J233" s="20">
        <f t="shared" si="237"/>
        <v>8.1</v>
      </c>
      <c r="K233" s="20">
        <f t="shared" si="237"/>
        <v>5.49</v>
      </c>
      <c r="L233" s="20">
        <f t="shared" si="237"/>
        <v>3.45</v>
      </c>
      <c r="M233" s="20">
        <f t="shared" si="237"/>
        <v>3.14</v>
      </c>
      <c r="O233" s="20">
        <f>MAX(O51:O80)</f>
        <v>41.59</v>
      </c>
      <c r="P233" s="5"/>
      <c r="Q233" s="27">
        <f>MAX(Q51:Q80)</f>
        <v>8.79</v>
      </c>
      <c r="R233" s="27">
        <f>MAX(R51:R80)</f>
        <v>0.82</v>
      </c>
      <c r="S233" s="27">
        <f>MAX(S51:S80)</f>
        <v>12</v>
      </c>
      <c r="T233" s="20"/>
      <c r="U233" s="20">
        <f aca="true" t="shared" si="238" ref="U233:AI233">MAX(U51:U80)</f>
        <v>12.280000000000001</v>
      </c>
      <c r="V233" s="20">
        <f t="shared" si="238"/>
        <v>9.358</v>
      </c>
      <c r="W233" s="20">
        <f t="shared" si="238"/>
        <v>16.52</v>
      </c>
      <c r="X233" s="20">
        <f t="shared" si="238"/>
        <v>14.865999999999996</v>
      </c>
      <c r="Y233" s="20">
        <f t="shared" si="238"/>
        <v>12.74</v>
      </c>
      <c r="Z233" s="20">
        <f t="shared" si="238"/>
        <v>9.86</v>
      </c>
      <c r="AA233" s="20">
        <f t="shared" si="238"/>
        <v>6.54</v>
      </c>
      <c r="AB233" s="20">
        <f t="shared" si="238"/>
        <v>4.862</v>
      </c>
      <c r="AC233" s="20">
        <f t="shared" si="238"/>
        <v>34.778</v>
      </c>
      <c r="AD233" s="20">
        <f t="shared" si="238"/>
        <v>31.669999999999995</v>
      </c>
      <c r="AE233" s="20">
        <f t="shared" si="238"/>
        <v>25.192</v>
      </c>
      <c r="AF233" s="20">
        <f t="shared" si="238"/>
        <v>14.760000000000002</v>
      </c>
      <c r="AG233" s="20">
        <f t="shared" si="238"/>
        <v>11.716000000000001</v>
      </c>
      <c r="AH233" s="20">
        <f t="shared" si="238"/>
        <v>41.099999999999994</v>
      </c>
      <c r="AI233" s="20">
        <f t="shared" si="238"/>
        <v>34.83</v>
      </c>
      <c r="AK233" s="20">
        <f>MAX(AK51:AK80)</f>
        <v>21.35</v>
      </c>
      <c r="AL233" s="20">
        <f>MAX(AL51:AL80)</f>
        <v>25.869999999999997</v>
      </c>
      <c r="AM233" s="20">
        <f>MAX(AM51:AM80)</f>
        <v>43.78</v>
      </c>
    </row>
    <row r="234" spans="1:39" ht="12.75">
      <c r="A234" s="20" t="s">
        <v>37</v>
      </c>
      <c r="B234" s="20">
        <f aca="true" t="shared" si="239" ref="B234:M234">MIN(B51:B80)</f>
        <v>0.2</v>
      </c>
      <c r="C234" s="20">
        <f t="shared" si="239"/>
        <v>0.16</v>
      </c>
      <c r="D234" s="20">
        <f t="shared" si="239"/>
        <v>0.31</v>
      </c>
      <c r="E234" s="20">
        <f t="shared" si="239"/>
        <v>0.64</v>
      </c>
      <c r="F234" s="20">
        <f t="shared" si="239"/>
        <v>1.02</v>
      </c>
      <c r="G234" s="20">
        <f t="shared" si="239"/>
        <v>1.88</v>
      </c>
      <c r="H234" s="20">
        <f t="shared" si="239"/>
        <v>2.09</v>
      </c>
      <c r="I234" s="20">
        <f t="shared" si="239"/>
        <v>1.36</v>
      </c>
      <c r="J234" s="20">
        <f t="shared" si="239"/>
        <v>0.84</v>
      </c>
      <c r="K234" s="20">
        <f t="shared" si="239"/>
        <v>0.26</v>
      </c>
      <c r="L234" s="20">
        <f t="shared" si="239"/>
        <v>0.61</v>
      </c>
      <c r="M234" s="20">
        <f t="shared" si="239"/>
        <v>0.09</v>
      </c>
      <c r="O234" s="20">
        <f>MIN(O51:O80)</f>
        <v>23.08</v>
      </c>
      <c r="P234" s="5"/>
      <c r="Q234" s="27">
        <f>MIN(Q51:Q80)</f>
        <v>3.86</v>
      </c>
      <c r="R234" s="27">
        <f>MIN(R51:R80)</f>
        <v>0.09</v>
      </c>
      <c r="S234" s="27">
        <f>MIN(S51:S80)</f>
        <v>12</v>
      </c>
      <c r="T234" s="20"/>
      <c r="U234" s="20">
        <f aca="true" t="shared" si="240" ref="U234:AI234">MIN(U51:U80)</f>
        <v>4.640000000000001</v>
      </c>
      <c r="V234" s="20">
        <f t="shared" si="240"/>
        <v>6.326</v>
      </c>
      <c r="W234" s="20">
        <f t="shared" si="240"/>
        <v>8.48</v>
      </c>
      <c r="X234" s="20">
        <f t="shared" si="240"/>
        <v>10.356</v>
      </c>
      <c r="Y234" s="20">
        <f t="shared" si="240"/>
        <v>2.3600000000000003</v>
      </c>
      <c r="Z234" s="20">
        <f t="shared" si="240"/>
        <v>5.537999999999999</v>
      </c>
      <c r="AA234" s="20">
        <f t="shared" si="240"/>
        <v>1.45</v>
      </c>
      <c r="AB234" s="20">
        <f t="shared" si="240"/>
        <v>1.798</v>
      </c>
      <c r="AC234" s="20">
        <f t="shared" si="240"/>
        <v>28.994</v>
      </c>
      <c r="AD234" s="20">
        <f t="shared" si="240"/>
        <v>15.079999999999998</v>
      </c>
      <c r="AE234" s="20">
        <f t="shared" si="240"/>
        <v>19.723999999999997</v>
      </c>
      <c r="AF234" s="20">
        <f t="shared" si="240"/>
        <v>6.08</v>
      </c>
      <c r="AG234" s="20">
        <f t="shared" si="240"/>
        <v>7.359999999999999</v>
      </c>
      <c r="AH234" s="20">
        <f t="shared" si="240"/>
        <v>22.509999999999998</v>
      </c>
      <c r="AI234" s="20">
        <f t="shared" si="240"/>
        <v>29.118000000000002</v>
      </c>
      <c r="AK234" s="20">
        <f>MIN(AK51:AK80)</f>
        <v>9.969999999999999</v>
      </c>
      <c r="AL234" s="20">
        <f>MIN(AL51:AL80)</f>
        <v>12.62</v>
      </c>
      <c r="AM234" s="20">
        <f>MIN(AM51:AM80)</f>
        <v>24</v>
      </c>
    </row>
    <row r="235" spans="1:39" ht="12.75">
      <c r="A235" s="20" t="s">
        <v>49</v>
      </c>
      <c r="B235" s="5">
        <v>1.07</v>
      </c>
      <c r="C235" s="5">
        <v>0.87</v>
      </c>
      <c r="D235" s="5">
        <v>1.63</v>
      </c>
      <c r="E235" s="5">
        <v>2.43</v>
      </c>
      <c r="F235" s="5">
        <v>3.86</v>
      </c>
      <c r="G235" s="5">
        <v>4.55</v>
      </c>
      <c r="H235" s="5">
        <v>4.06</v>
      </c>
      <c r="I235" s="5">
        <v>4.14</v>
      </c>
      <c r="J235" s="5">
        <v>3.81</v>
      </c>
      <c r="K235" s="5">
        <v>2.31</v>
      </c>
      <c r="L235" s="5">
        <v>1.96</v>
      </c>
      <c r="M235" s="5">
        <v>1.24</v>
      </c>
      <c r="N235" s="5">
        <v>31.93</v>
      </c>
      <c r="O235" s="5"/>
      <c r="P235" s="5"/>
      <c r="Q235" s="27"/>
      <c r="R235" s="27"/>
      <c r="S235" s="1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K235" s="5"/>
      <c r="AL235" s="5"/>
      <c r="AM235" s="5"/>
    </row>
    <row r="236" spans="1:35" ht="12.75">
      <c r="A236" s="20" t="s">
        <v>50</v>
      </c>
      <c r="B236" s="5">
        <v>0.72</v>
      </c>
      <c r="C236" s="5">
        <v>0.56</v>
      </c>
      <c r="D236" s="5">
        <v>0.78</v>
      </c>
      <c r="E236" s="5">
        <v>1.06</v>
      </c>
      <c r="F236" s="5">
        <v>1.33</v>
      </c>
      <c r="G236" s="5">
        <v>1.92</v>
      </c>
      <c r="H236" s="5">
        <v>1.35</v>
      </c>
      <c r="I236" s="5">
        <v>1.83</v>
      </c>
      <c r="J236" s="5">
        <v>1.87</v>
      </c>
      <c r="K236" s="5">
        <v>1.33</v>
      </c>
      <c r="L236" s="5">
        <v>0.8</v>
      </c>
      <c r="M236" s="5">
        <v>0.61</v>
      </c>
      <c r="N236" s="5">
        <v>4.64</v>
      </c>
      <c r="O236" s="5"/>
      <c r="P236" s="5"/>
      <c r="Q236" s="27"/>
      <c r="R236" s="27"/>
      <c r="S236" s="1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24" ht="12.75">
      <c r="A237" s="20" t="s">
        <v>51</v>
      </c>
      <c r="B237" s="5">
        <f aca="true" t="shared" si="241" ref="B237:N237">B228-B235</f>
        <v>-0.02333333333333365</v>
      </c>
      <c r="C237" s="5">
        <f t="shared" si="241"/>
        <v>0.0033333333333330772</v>
      </c>
      <c r="D237" s="5">
        <f t="shared" si="241"/>
        <v>0.013333333333333863</v>
      </c>
      <c r="E237" s="5">
        <f t="shared" si="241"/>
        <v>0.040666666666666185</v>
      </c>
      <c r="F237" s="5">
        <f t="shared" si="241"/>
        <v>0.05833333333333357</v>
      </c>
      <c r="G237" s="5">
        <f t="shared" si="241"/>
        <v>-0.0033333333333338544</v>
      </c>
      <c r="H237" s="5">
        <f t="shared" si="241"/>
        <v>-0.032999999999999474</v>
      </c>
      <c r="I237" s="5">
        <f t="shared" si="241"/>
        <v>-0.05799999999999983</v>
      </c>
      <c r="J237" s="5">
        <f t="shared" si="241"/>
        <v>-0.0006666666666665932</v>
      </c>
      <c r="K237" s="5">
        <f t="shared" si="241"/>
        <v>-0.013000000000000345</v>
      </c>
      <c r="L237" s="5">
        <f t="shared" si="241"/>
        <v>-0.020666666666666167</v>
      </c>
      <c r="M237" s="5">
        <f t="shared" si="241"/>
        <v>-0.007000000000000117</v>
      </c>
      <c r="N237" s="5">
        <f t="shared" si="241"/>
        <v>-0.04333333333332945</v>
      </c>
      <c r="Q237" s="13"/>
      <c r="R237" s="13"/>
      <c r="S237" s="13"/>
      <c r="T237"/>
      <c r="U237"/>
      <c r="V237"/>
      <c r="W237"/>
      <c r="X237"/>
    </row>
    <row r="238" spans="1:24" ht="12.75">
      <c r="A238" s="2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Q238" s="13"/>
      <c r="R238" s="13"/>
      <c r="S238" s="13"/>
      <c r="T238"/>
      <c r="U238"/>
      <c r="V238"/>
      <c r="W238"/>
      <c r="X238"/>
    </row>
    <row r="239" spans="1:24" ht="12.75">
      <c r="A239" t="s">
        <v>42</v>
      </c>
      <c r="B239" s="17">
        <f>+A41</f>
        <v>1931</v>
      </c>
      <c r="C239" s="17">
        <f>A70</f>
        <v>1960</v>
      </c>
      <c r="D239" s="5"/>
      <c r="E239" s="17">
        <f>+C239-B239+1</f>
        <v>30</v>
      </c>
      <c r="F239" s="5"/>
      <c r="G239" s="5"/>
      <c r="H239" s="5"/>
      <c r="I239" s="5"/>
      <c r="J239" s="5"/>
      <c r="K239" s="5"/>
      <c r="L239" s="5"/>
      <c r="O239" s="5"/>
      <c r="P239" s="5"/>
      <c r="Q239" s="13"/>
      <c r="R239" s="13"/>
      <c r="S239" s="13"/>
      <c r="T239"/>
      <c r="U239"/>
      <c r="V239"/>
      <c r="W239"/>
      <c r="X239"/>
    </row>
    <row r="240" spans="1:39" ht="12.75">
      <c r="A240" s="5" t="s">
        <v>43</v>
      </c>
      <c r="B240" s="26">
        <f aca="true" t="shared" si="242" ref="B240:M240">AVERAGE(B41:B70)</f>
        <v>1.1486666666666667</v>
      </c>
      <c r="C240" s="26">
        <f t="shared" si="242"/>
        <v>1.036333333333333</v>
      </c>
      <c r="D240" s="26">
        <f t="shared" si="242"/>
        <v>1.526</v>
      </c>
      <c r="E240" s="26">
        <f t="shared" si="242"/>
        <v>2.4239999999999995</v>
      </c>
      <c r="F240" s="26">
        <f t="shared" si="242"/>
        <v>3.701333333333333</v>
      </c>
      <c r="G240" s="26">
        <f t="shared" si="242"/>
        <v>4.766000000000002</v>
      </c>
      <c r="H240" s="26">
        <f t="shared" si="242"/>
        <v>3.769666666666666</v>
      </c>
      <c r="I240" s="26">
        <f t="shared" si="242"/>
        <v>4.198666666666667</v>
      </c>
      <c r="J240" s="26">
        <f t="shared" si="242"/>
        <v>3.6253333333333324</v>
      </c>
      <c r="K240" s="26">
        <f t="shared" si="242"/>
        <v>2.233</v>
      </c>
      <c r="L240" s="26">
        <f t="shared" si="242"/>
        <v>2.1176666666666666</v>
      </c>
      <c r="M240" s="26">
        <f t="shared" si="242"/>
        <v>1.1540000000000001</v>
      </c>
      <c r="N240" s="5">
        <f>SUM(B240:M240)</f>
        <v>31.700666666666667</v>
      </c>
      <c r="O240" s="26">
        <f>AVERAGE(O41:O70)</f>
        <v>31.700666666666667</v>
      </c>
      <c r="P240" s="5"/>
      <c r="Q240" s="13"/>
      <c r="R240" s="13"/>
      <c r="S240" s="25">
        <f>AVERAGE(S41:S70)</f>
        <v>12</v>
      </c>
      <c r="T240" s="26"/>
      <c r="U240" s="26">
        <f aca="true" t="shared" si="243" ref="U240:AI240">AVERAGE(U41:U70)</f>
        <v>7.651333333333334</v>
      </c>
      <c r="V240" s="26">
        <f t="shared" si="243"/>
        <v>7.671133333333333</v>
      </c>
      <c r="W240" s="26">
        <f t="shared" si="243"/>
        <v>12.73433333333333</v>
      </c>
      <c r="X240" s="26">
        <f t="shared" si="243"/>
        <v>12.639000000000006</v>
      </c>
      <c r="Y240" s="26">
        <f t="shared" si="243"/>
        <v>7.975999999999999</v>
      </c>
      <c r="Z240" s="26">
        <f t="shared" si="243"/>
        <v>7.917</v>
      </c>
      <c r="AA240" s="26">
        <f t="shared" si="243"/>
        <v>3.354333333333334</v>
      </c>
      <c r="AB240" s="26">
        <f t="shared" si="243"/>
        <v>3.312733333333334</v>
      </c>
      <c r="AC240" s="26">
        <f t="shared" si="243"/>
        <v>31.578599999999994</v>
      </c>
      <c r="AD240" s="26">
        <f t="shared" si="243"/>
        <v>22.484999999999996</v>
      </c>
      <c r="AE240" s="26">
        <f t="shared" si="243"/>
        <v>22.351333333333333</v>
      </c>
      <c r="AF240" s="26">
        <f t="shared" si="243"/>
        <v>9.276666666666667</v>
      </c>
      <c r="AG240" s="26">
        <f t="shared" si="243"/>
        <v>9.194266666666667</v>
      </c>
      <c r="AH240" s="26">
        <f t="shared" si="243"/>
        <v>31.716666666666658</v>
      </c>
      <c r="AI240" s="26">
        <f t="shared" si="243"/>
        <v>31.7024</v>
      </c>
      <c r="AK240" s="26">
        <f>AVERAGE(AK41:AK70)</f>
        <v>14.602333333333332</v>
      </c>
      <c r="AL240" s="26">
        <f>AVERAGE(AL41:AL70)</f>
        <v>17.098333333333336</v>
      </c>
      <c r="AM240" s="26">
        <f>AVERAGE(AM41:AM70)</f>
        <v>31.707333333333334</v>
      </c>
    </row>
    <row r="241" spans="1:39" ht="12.75">
      <c r="A241" t="s">
        <v>44</v>
      </c>
      <c r="B241" s="18">
        <f aca="true" t="shared" si="244" ref="B241:M241">MEDIAN(B41:B70)</f>
        <v>0.89</v>
      </c>
      <c r="C241" s="18">
        <f t="shared" si="244"/>
        <v>0.805</v>
      </c>
      <c r="D241" s="18">
        <f t="shared" si="244"/>
        <v>1.33</v>
      </c>
      <c r="E241" s="18">
        <f t="shared" si="244"/>
        <v>2.3200000000000003</v>
      </c>
      <c r="F241" s="18">
        <f t="shared" si="244"/>
        <v>3.59</v>
      </c>
      <c r="G241" s="18">
        <f t="shared" si="244"/>
        <v>4.494999999999999</v>
      </c>
      <c r="H241" s="18">
        <f t="shared" si="244"/>
        <v>3.625</v>
      </c>
      <c r="I241" s="18">
        <f t="shared" si="244"/>
        <v>4.3149999999999995</v>
      </c>
      <c r="J241" s="18">
        <f t="shared" si="244"/>
        <v>3.015</v>
      </c>
      <c r="K241" s="18">
        <f t="shared" si="244"/>
        <v>2.15</v>
      </c>
      <c r="L241" s="18">
        <f t="shared" si="244"/>
        <v>1.9249999999999998</v>
      </c>
      <c r="M241" s="18">
        <f t="shared" si="244"/>
        <v>1.12</v>
      </c>
      <c r="O241" s="18">
        <f>MEDIAN(O41:O70)</f>
        <v>31.71</v>
      </c>
      <c r="P241" s="5"/>
      <c r="Q241" s="13"/>
      <c r="R241" s="13"/>
      <c r="S241" s="19">
        <f>MEDIAN(S41:S70)</f>
        <v>12</v>
      </c>
      <c r="T241" s="18"/>
      <c r="U241" s="18">
        <f aca="true" t="shared" si="245" ref="U241:AI241">MEDIAN(U41:U70)</f>
        <v>7.54</v>
      </c>
      <c r="V241" s="18">
        <f t="shared" si="245"/>
        <v>7.568</v>
      </c>
      <c r="W241" s="18">
        <f t="shared" si="245"/>
        <v>13.445</v>
      </c>
      <c r="X241" s="18">
        <f t="shared" si="245"/>
        <v>12.974</v>
      </c>
      <c r="Y241" s="18">
        <f t="shared" si="245"/>
        <v>7.335</v>
      </c>
      <c r="Z241" s="18">
        <f t="shared" si="245"/>
        <v>7.7780000000000005</v>
      </c>
      <c r="AA241" s="18">
        <f t="shared" si="245"/>
        <v>3.435</v>
      </c>
      <c r="AB241" s="18">
        <f t="shared" si="245"/>
        <v>3.4320000000000004</v>
      </c>
      <c r="AC241" s="18">
        <f t="shared" si="245"/>
        <v>31.273000000000003</v>
      </c>
      <c r="AD241" s="18">
        <f t="shared" si="245"/>
        <v>22.349999999999998</v>
      </c>
      <c r="AE241" s="18">
        <f t="shared" si="245"/>
        <v>22.545</v>
      </c>
      <c r="AF241" s="18">
        <f t="shared" si="245"/>
        <v>9.100000000000001</v>
      </c>
      <c r="AG241" s="18">
        <f t="shared" si="245"/>
        <v>9.381</v>
      </c>
      <c r="AH241" s="18">
        <f t="shared" si="245"/>
        <v>31.034999999999997</v>
      </c>
      <c r="AI241" s="18">
        <f t="shared" si="245"/>
        <v>31.402</v>
      </c>
      <c r="AK241" s="18">
        <f>MEDIAN(AK41:AK70)</f>
        <v>13.855</v>
      </c>
      <c r="AL241" s="18">
        <f>MEDIAN(AL41:AL70)</f>
        <v>16.96</v>
      </c>
      <c r="AM241" s="18">
        <f>MEDIAN(AM41:AM70)</f>
        <v>30.92</v>
      </c>
    </row>
    <row r="242" spans="1:39" ht="12.75">
      <c r="A242" t="s">
        <v>45</v>
      </c>
      <c r="B242" s="18">
        <f aca="true" t="shared" si="246" ref="B242:M242">MODE(B41:B70)</f>
        <v>0.58</v>
      </c>
      <c r="C242" s="18">
        <f t="shared" si="246"/>
        <v>0.65</v>
      </c>
      <c r="D242" s="18">
        <f t="shared" si="246"/>
        <v>1.85</v>
      </c>
      <c r="E242" s="18">
        <f t="shared" si="246"/>
        <v>1.78</v>
      </c>
      <c r="F242" s="18" t="e">
        <f t="shared" si="246"/>
        <v>#N/A</v>
      </c>
      <c r="G242" s="18" t="e">
        <f t="shared" si="246"/>
        <v>#N/A</v>
      </c>
      <c r="H242" s="18" t="e">
        <f t="shared" si="246"/>
        <v>#N/A</v>
      </c>
      <c r="I242" s="18" t="e">
        <f t="shared" si="246"/>
        <v>#N/A</v>
      </c>
      <c r="J242" s="18">
        <f t="shared" si="246"/>
        <v>2.66</v>
      </c>
      <c r="K242" s="18">
        <f t="shared" si="246"/>
        <v>2.15</v>
      </c>
      <c r="L242" s="18">
        <f t="shared" si="246"/>
        <v>1.06</v>
      </c>
      <c r="M242" s="18">
        <f t="shared" si="246"/>
        <v>0.87</v>
      </c>
      <c r="O242" s="18" t="e">
        <f>MODE(O41:O70)</f>
        <v>#N/A</v>
      </c>
      <c r="P242" s="5"/>
      <c r="Q242" s="13"/>
      <c r="R242" s="13"/>
      <c r="S242" s="19">
        <f>MODE(S41:S70)</f>
        <v>12</v>
      </c>
      <c r="T242" s="18"/>
      <c r="U242" s="18" t="e">
        <f aca="true" t="shared" si="247" ref="U242:AI242">MODE(U41:U70)</f>
        <v>#N/A</v>
      </c>
      <c r="V242" s="18" t="e">
        <f t="shared" si="247"/>
        <v>#N/A</v>
      </c>
      <c r="W242" s="18" t="e">
        <f t="shared" si="247"/>
        <v>#N/A</v>
      </c>
      <c r="X242" s="18" t="e">
        <f t="shared" si="247"/>
        <v>#N/A</v>
      </c>
      <c r="Y242" s="18">
        <f t="shared" si="247"/>
        <v>12.74</v>
      </c>
      <c r="Z242" s="18">
        <f t="shared" si="247"/>
        <v>8.744</v>
      </c>
      <c r="AA242" s="18">
        <f t="shared" si="247"/>
        <v>1.98</v>
      </c>
      <c r="AB242" s="18" t="e">
        <f t="shared" si="247"/>
        <v>#N/A</v>
      </c>
      <c r="AC242" s="18" t="e">
        <f t="shared" si="247"/>
        <v>#N/A</v>
      </c>
      <c r="AD242" s="18" t="e">
        <f t="shared" si="247"/>
        <v>#N/A</v>
      </c>
      <c r="AE242" s="18" t="e">
        <f t="shared" si="247"/>
        <v>#N/A</v>
      </c>
      <c r="AF242" s="18" t="e">
        <f t="shared" si="247"/>
        <v>#N/A</v>
      </c>
      <c r="AG242" s="18" t="e">
        <f t="shared" si="247"/>
        <v>#N/A</v>
      </c>
      <c r="AH242" s="18">
        <f t="shared" si="247"/>
        <v>29.509999999999998</v>
      </c>
      <c r="AI242" s="18" t="e">
        <f t="shared" si="247"/>
        <v>#N/A</v>
      </c>
      <c r="AK242" s="18" t="e">
        <f>MODE(AK41:AK70)</f>
        <v>#N/A</v>
      </c>
      <c r="AL242" s="18" t="e">
        <f>MODE(AL41:AL70)</f>
        <v>#N/A</v>
      </c>
      <c r="AM242" s="18" t="e">
        <f>MODE(AM41:AM70)</f>
        <v>#N/A</v>
      </c>
    </row>
    <row r="243" spans="1:39" ht="12.75">
      <c r="A243" s="5" t="s">
        <v>46</v>
      </c>
      <c r="B243" s="5">
        <f aca="true" t="shared" si="248" ref="B243:M243">STDEVP(B41:B70)</f>
        <v>0.6528232702824112</v>
      </c>
      <c r="C243" s="5">
        <f t="shared" si="248"/>
        <v>0.5867508462333533</v>
      </c>
      <c r="D243" s="5">
        <f t="shared" si="248"/>
        <v>0.7310248513787565</v>
      </c>
      <c r="E243" s="5">
        <f t="shared" si="248"/>
        <v>0.9805461063441471</v>
      </c>
      <c r="F243" s="5">
        <f t="shared" si="248"/>
        <v>1.2959031170920494</v>
      </c>
      <c r="G243" s="5">
        <f t="shared" si="248"/>
        <v>1.8083152380046992</v>
      </c>
      <c r="H243" s="5">
        <f t="shared" si="248"/>
        <v>1.5187681046017396</v>
      </c>
      <c r="I243" s="5">
        <f t="shared" si="248"/>
        <v>1.533337826080373</v>
      </c>
      <c r="J243" s="5">
        <f t="shared" si="248"/>
        <v>1.971073706271675</v>
      </c>
      <c r="K243" s="5">
        <f t="shared" si="248"/>
        <v>1.1995392170885166</v>
      </c>
      <c r="L243" s="5">
        <f t="shared" si="248"/>
        <v>0.945472309953543</v>
      </c>
      <c r="M243" s="5">
        <f t="shared" si="248"/>
        <v>0.4977054014843184</v>
      </c>
      <c r="O243" s="5">
        <f>STDEVP(O41:O70)</f>
        <v>4.54175438447401</v>
      </c>
      <c r="P243" s="5"/>
      <c r="Q243" s="13"/>
      <c r="R243" s="13"/>
      <c r="S243" s="13">
        <f>STDEVP(S41:S70)</f>
        <v>0</v>
      </c>
      <c r="U243" s="5">
        <f aca="true" t="shared" si="249" ref="U243:AI243">STDEVP(U41:U70)</f>
        <v>2.163589199044546</v>
      </c>
      <c r="V243" s="5">
        <f t="shared" si="249"/>
        <v>1.0673037285088485</v>
      </c>
      <c r="W243" s="5">
        <f t="shared" si="249"/>
        <v>2.5713494295581394</v>
      </c>
      <c r="X243" s="5">
        <f t="shared" si="249"/>
        <v>1.3941400933908599</v>
      </c>
      <c r="Y243" s="5">
        <f t="shared" si="249"/>
        <v>3.013331047196775</v>
      </c>
      <c r="Z243" s="5">
        <f t="shared" si="249"/>
        <v>1.1498586289916977</v>
      </c>
      <c r="AA243" s="5">
        <f t="shared" si="249"/>
        <v>1.096411368460255</v>
      </c>
      <c r="AB243" s="5">
        <f t="shared" si="249"/>
        <v>0.6870451675270101</v>
      </c>
      <c r="AC243" s="5">
        <f t="shared" si="249"/>
        <v>2.181517034848304</v>
      </c>
      <c r="AD243" s="5">
        <f t="shared" si="249"/>
        <v>3.8738626287811098</v>
      </c>
      <c r="AE243" s="5">
        <f t="shared" si="249"/>
        <v>2.1196521936917447</v>
      </c>
      <c r="AF243" s="5">
        <f t="shared" si="249"/>
        <v>1.8013371576569286</v>
      </c>
      <c r="AG243" s="5">
        <f t="shared" si="249"/>
        <v>0.9693592018556488</v>
      </c>
      <c r="AH243" s="5">
        <f t="shared" si="249"/>
        <v>4.365819765201322</v>
      </c>
      <c r="AI243" s="5">
        <f t="shared" si="249"/>
        <v>2.1251341855672696</v>
      </c>
      <c r="AK243" s="5">
        <f>STDEVP(AK41:AK70)</f>
        <v>3.0119679982068623</v>
      </c>
      <c r="AL243" s="5">
        <f>STDEVP(AL41:AL70)</f>
        <v>3.7142402393431033</v>
      </c>
      <c r="AM243" s="5">
        <f>STDEVP(AM41:AM70)</f>
        <v>5.175810360599459</v>
      </c>
    </row>
    <row r="244" spans="1:39" ht="12.75">
      <c r="A244" s="5" t="s">
        <v>47</v>
      </c>
      <c r="B244" s="5">
        <f>B240/31</f>
        <v>0.03705376344086022</v>
      </c>
      <c r="C244" s="5">
        <f>C240/28.5</f>
        <v>0.036362573099415194</v>
      </c>
      <c r="D244" s="5">
        <f>D240/31</f>
        <v>0.049225806451612904</v>
      </c>
      <c r="E244" s="5">
        <f>E240/30</f>
        <v>0.08079999999999998</v>
      </c>
      <c r="F244" s="5">
        <f>F240/31</f>
        <v>0.11939784946236558</v>
      </c>
      <c r="G244" s="5">
        <f>G240/30</f>
        <v>0.15886666666666674</v>
      </c>
      <c r="H244" s="5">
        <f>H240/31</f>
        <v>0.12160215053763439</v>
      </c>
      <c r="I244" s="5">
        <f>I240/31</f>
        <v>0.13544086021505378</v>
      </c>
      <c r="J244" s="5">
        <f>J240/30</f>
        <v>0.12084444444444441</v>
      </c>
      <c r="K244" s="5">
        <f>K240/31</f>
        <v>0.07203225806451613</v>
      </c>
      <c r="L244" s="5">
        <f>L240/30</f>
        <v>0.07058888888888888</v>
      </c>
      <c r="M244" s="5">
        <f>M240/31</f>
        <v>0.03722580645161291</v>
      </c>
      <c r="N244" s="5">
        <f>N240/365.25</f>
        <v>0.0867916951859457</v>
      </c>
      <c r="O244" s="5">
        <f>O240/31</f>
        <v>1.0226021505376344</v>
      </c>
      <c r="P244" s="5"/>
      <c r="Q244" s="13"/>
      <c r="R244" s="5"/>
      <c r="U244" s="5">
        <f>U240/(31+30+31)</f>
        <v>0.08316666666666668</v>
      </c>
      <c r="V244" s="5">
        <f>V240/(31+30+31)</f>
        <v>0.083381884057971</v>
      </c>
      <c r="W244" s="5">
        <f>W240/(30+31+31)</f>
        <v>0.13841666666666663</v>
      </c>
      <c r="X244" s="5">
        <f>X240/(30+31+31)</f>
        <v>0.13738043478260878</v>
      </c>
      <c r="Y244" s="5">
        <f>Y240/(30+31+30)</f>
        <v>0.08764835164835164</v>
      </c>
      <c r="Z244" s="5">
        <f>Z240/(30+31+30)</f>
        <v>0.087</v>
      </c>
      <c r="AA244" s="5">
        <f>AA240/(31+31+28.25)</f>
        <v>0.037167128347183755</v>
      </c>
      <c r="AB244" s="5">
        <f>AB240/(31+31+28.25)</f>
        <v>0.03670618651892891</v>
      </c>
      <c r="AC244" s="5">
        <f>AC240/365.25</f>
        <v>0.08645749486652976</v>
      </c>
      <c r="AD244" s="5">
        <f>AD240/(30+31+30+31+31+30)</f>
        <v>0.12286885245901637</v>
      </c>
      <c r="AE244" s="5">
        <f>AE240/(30+31+30+31+31+30)</f>
        <v>0.12213843351548269</v>
      </c>
      <c r="AF244" s="5">
        <f>AF240/(31+30+31+31+28.25+31)</f>
        <v>0.05090077732053041</v>
      </c>
      <c r="AG244" s="5">
        <f>AG240/(31+30+31+31+28.25+31)</f>
        <v>0.050448651120256066</v>
      </c>
      <c r="AH244" s="5">
        <f>AH240/365.25</f>
        <v>0.08683550079853979</v>
      </c>
      <c r="AI244" s="5">
        <f>AI240/(31+30+31+31+28.25+31)</f>
        <v>0.17395006858710563</v>
      </c>
      <c r="AK244" s="5">
        <f>AK240/365.25</f>
        <v>0.03997900981063198</v>
      </c>
      <c r="AL244" s="5">
        <f>AL240/365.25</f>
        <v>0.04681268537531372</v>
      </c>
      <c r="AM244" s="5">
        <f>AM240/365.25</f>
        <v>0.08680994752452659</v>
      </c>
    </row>
    <row r="245" spans="1:39" ht="12.75">
      <c r="A245" s="20" t="s">
        <v>36</v>
      </c>
      <c r="B245" s="20">
        <f aca="true" t="shared" si="250" ref="B245:M245">MAX(B41:B70)</f>
        <v>2.87</v>
      </c>
      <c r="C245" s="20">
        <f t="shared" si="250"/>
        <v>2.33</v>
      </c>
      <c r="D245" s="20">
        <f t="shared" si="250"/>
        <v>3.17</v>
      </c>
      <c r="E245" s="20">
        <f t="shared" si="250"/>
        <v>5.08</v>
      </c>
      <c r="F245" s="20">
        <f t="shared" si="250"/>
        <v>7.33</v>
      </c>
      <c r="G245" s="20">
        <f t="shared" si="250"/>
        <v>8.79</v>
      </c>
      <c r="H245" s="20">
        <f t="shared" si="250"/>
        <v>7.61</v>
      </c>
      <c r="I245" s="20">
        <f t="shared" si="250"/>
        <v>8.26</v>
      </c>
      <c r="J245" s="20">
        <f t="shared" si="250"/>
        <v>8.11</v>
      </c>
      <c r="K245" s="20">
        <f t="shared" si="250"/>
        <v>5.49</v>
      </c>
      <c r="L245" s="20">
        <f t="shared" si="250"/>
        <v>4.36</v>
      </c>
      <c r="M245" s="20">
        <f t="shared" si="250"/>
        <v>2.07</v>
      </c>
      <c r="O245" s="20">
        <f>MAX(O41:O70)</f>
        <v>42.2</v>
      </c>
      <c r="P245" s="5"/>
      <c r="Q245" s="27">
        <f>MAX(Q31:Q60)</f>
        <v>8.79</v>
      </c>
      <c r="R245" s="27">
        <f>MAX(R31:R60)</f>
        <v>1.14</v>
      </c>
      <c r="S245" s="27">
        <f>MAX(S41:S70)</f>
        <v>12</v>
      </c>
      <c r="T245" s="20"/>
      <c r="U245" s="20">
        <f aca="true" t="shared" si="251" ref="U245:AI245">MAX(U41:U70)</f>
        <v>12.67</v>
      </c>
      <c r="V245" s="20">
        <f t="shared" si="251"/>
        <v>9.578</v>
      </c>
      <c r="W245" s="20">
        <f t="shared" si="251"/>
        <v>16.52</v>
      </c>
      <c r="X245" s="20">
        <f t="shared" si="251"/>
        <v>14.865999999999996</v>
      </c>
      <c r="Y245" s="20">
        <f t="shared" si="251"/>
        <v>15.419999999999998</v>
      </c>
      <c r="Z245" s="20">
        <f t="shared" si="251"/>
        <v>9.668</v>
      </c>
      <c r="AA245" s="20">
        <f t="shared" si="251"/>
        <v>5.710000000000001</v>
      </c>
      <c r="AB245" s="20">
        <f t="shared" si="251"/>
        <v>4.468000000000001</v>
      </c>
      <c r="AC245" s="20">
        <f t="shared" si="251"/>
        <v>36.666000000000004</v>
      </c>
      <c r="AD245" s="20">
        <f t="shared" si="251"/>
        <v>30.759999999999998</v>
      </c>
      <c r="AE245" s="20">
        <f t="shared" si="251"/>
        <v>26.554000000000002</v>
      </c>
      <c r="AF245" s="20">
        <f t="shared" si="251"/>
        <v>13.03</v>
      </c>
      <c r="AG245" s="20">
        <f t="shared" si="251"/>
        <v>11.124</v>
      </c>
      <c r="AH245" s="20">
        <f t="shared" si="251"/>
        <v>41.849999999999994</v>
      </c>
      <c r="AI245" s="20">
        <f t="shared" si="251"/>
        <v>36.72599999999999</v>
      </c>
      <c r="AK245" s="20">
        <f>MAX(AK41:AK70)</f>
        <v>21.03</v>
      </c>
      <c r="AL245" s="20">
        <f>MAX(AL41:AL70)</f>
        <v>25.869999999999997</v>
      </c>
      <c r="AM245" s="20">
        <f>MAX(AM41:AM70)</f>
        <v>43.78</v>
      </c>
    </row>
    <row r="246" spans="1:39" ht="12.75">
      <c r="A246" s="20" t="s">
        <v>37</v>
      </c>
      <c r="B246" s="20">
        <f aca="true" t="shared" si="252" ref="B246:M246">MIN(B41:B70)</f>
        <v>0.33</v>
      </c>
      <c r="C246" s="20">
        <f t="shared" si="252"/>
        <v>0.18</v>
      </c>
      <c r="D246" s="20">
        <f t="shared" si="252"/>
        <v>0.26</v>
      </c>
      <c r="E246" s="20">
        <f t="shared" si="252"/>
        <v>0.64</v>
      </c>
      <c r="F246" s="20">
        <f t="shared" si="252"/>
        <v>1.02</v>
      </c>
      <c r="G246" s="20">
        <f t="shared" si="252"/>
        <v>1.92</v>
      </c>
      <c r="H246" s="20">
        <f t="shared" si="252"/>
        <v>1.14</v>
      </c>
      <c r="I246" s="20">
        <f t="shared" si="252"/>
        <v>1.28</v>
      </c>
      <c r="J246" s="20">
        <f t="shared" si="252"/>
        <v>0.84</v>
      </c>
      <c r="K246" s="20">
        <f t="shared" si="252"/>
        <v>0.26</v>
      </c>
      <c r="L246" s="20">
        <f t="shared" si="252"/>
        <v>0.21</v>
      </c>
      <c r="M246" s="20">
        <f t="shared" si="252"/>
        <v>0.09</v>
      </c>
      <c r="O246" s="20">
        <f>MIN(O41:O70)</f>
        <v>23.08</v>
      </c>
      <c r="P246" s="5"/>
      <c r="Q246" s="27">
        <f>MIN(Q31:Q60)</f>
        <v>3.6</v>
      </c>
      <c r="R246" s="27">
        <f>MIN(R31:R60)</f>
        <v>0.09</v>
      </c>
      <c r="S246" s="27">
        <f>MIN(S41:S70)</f>
        <v>12</v>
      </c>
      <c r="T246" s="20"/>
      <c r="U246" s="20">
        <f aca="true" t="shared" si="253" ref="U246:AI246">MIN(U41:U70)</f>
        <v>3.6900000000000004</v>
      </c>
      <c r="V246" s="20">
        <f t="shared" si="253"/>
        <v>5.583999999999999</v>
      </c>
      <c r="W246" s="20">
        <f t="shared" si="253"/>
        <v>5.98</v>
      </c>
      <c r="X246" s="20">
        <f t="shared" si="253"/>
        <v>9.744</v>
      </c>
      <c r="Y246" s="20">
        <f t="shared" si="253"/>
        <v>2.3600000000000003</v>
      </c>
      <c r="Z246" s="20">
        <f t="shared" si="253"/>
        <v>5.537999999999999</v>
      </c>
      <c r="AA246" s="20">
        <f t="shared" si="253"/>
        <v>1.45</v>
      </c>
      <c r="AB246" s="20">
        <f t="shared" si="253"/>
        <v>1.798</v>
      </c>
      <c r="AC246" s="20">
        <f t="shared" si="253"/>
        <v>27.552</v>
      </c>
      <c r="AD246" s="20">
        <f t="shared" si="253"/>
        <v>15.079999999999998</v>
      </c>
      <c r="AE246" s="20">
        <f t="shared" si="253"/>
        <v>18.36</v>
      </c>
      <c r="AF246" s="20">
        <f t="shared" si="253"/>
        <v>6.2</v>
      </c>
      <c r="AG246" s="20">
        <f t="shared" si="253"/>
        <v>7.359999999999999</v>
      </c>
      <c r="AH246" s="20">
        <f t="shared" si="253"/>
        <v>22.509999999999998</v>
      </c>
      <c r="AI246" s="20">
        <f t="shared" si="253"/>
        <v>27.522</v>
      </c>
      <c r="AK246" s="20">
        <f>MIN(AK41:AK70)</f>
        <v>9.969999999999999</v>
      </c>
      <c r="AL246" s="20">
        <f>MIN(AL41:AL70)</f>
        <v>10.690000000000001</v>
      </c>
      <c r="AM246" s="20">
        <f>MIN(AM41:AM70)</f>
        <v>21.73</v>
      </c>
    </row>
    <row r="247" spans="1:39" ht="12.75">
      <c r="A247" s="20" t="s">
        <v>49</v>
      </c>
      <c r="B247" s="5">
        <v>1.2</v>
      </c>
      <c r="C247" s="5">
        <v>1.05</v>
      </c>
      <c r="D247" s="5">
        <v>1.53</v>
      </c>
      <c r="E247" s="5">
        <v>2.4</v>
      </c>
      <c r="F247" s="5">
        <v>3.71</v>
      </c>
      <c r="G247" s="5">
        <v>4.81</v>
      </c>
      <c r="H247" s="5">
        <v>3.86</v>
      </c>
      <c r="I247" s="5">
        <v>4.28</v>
      </c>
      <c r="J247" s="5">
        <v>3.72</v>
      </c>
      <c r="K247" s="5">
        <v>2.27</v>
      </c>
      <c r="L247" s="5">
        <v>2.13</v>
      </c>
      <c r="M247" s="5">
        <v>1.17</v>
      </c>
      <c r="N247" s="5">
        <v>32.13</v>
      </c>
      <c r="O247" s="5"/>
      <c r="Q247" s="13"/>
      <c r="R247" s="13"/>
      <c r="S247" s="1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K247" s="5"/>
      <c r="AL247" s="5"/>
      <c r="AM247" s="5"/>
    </row>
    <row r="248" spans="1:35" ht="12.75">
      <c r="A248" s="20" t="s">
        <v>50</v>
      </c>
      <c r="B248" s="5">
        <v>0.66</v>
      </c>
      <c r="C248" s="5">
        <v>0.6</v>
      </c>
      <c r="D248" s="5">
        <v>0.77</v>
      </c>
      <c r="E248" s="5">
        <v>1.06</v>
      </c>
      <c r="F248" s="5">
        <v>1.32</v>
      </c>
      <c r="G248" s="5">
        <v>1.96</v>
      </c>
      <c r="H248" s="5">
        <v>1.58</v>
      </c>
      <c r="I248" s="5">
        <v>1.72</v>
      </c>
      <c r="J248" s="5">
        <v>2.07</v>
      </c>
      <c r="K248" s="5">
        <v>1.23</v>
      </c>
      <c r="L248" s="5">
        <v>0.98</v>
      </c>
      <c r="M248" s="5">
        <v>0.52</v>
      </c>
      <c r="N248" s="5">
        <v>4.87</v>
      </c>
      <c r="O248" s="5"/>
      <c r="P248" s="5"/>
      <c r="Q248" s="13"/>
      <c r="R248" s="13"/>
      <c r="S248" s="1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24" ht="12.75">
      <c r="A249" s="20" t="s">
        <v>51</v>
      </c>
      <c r="B249" s="5">
        <f aca="true" t="shared" si="254" ref="B249:N249">B240-B247</f>
        <v>-0.05133333333333323</v>
      </c>
      <c r="C249" s="5">
        <f t="shared" si="254"/>
        <v>-0.013666666666666938</v>
      </c>
      <c r="D249" s="5">
        <f t="shared" si="254"/>
        <v>-0.0040000000000000036</v>
      </c>
      <c r="E249" s="5">
        <f t="shared" si="254"/>
        <v>0.023999999999999577</v>
      </c>
      <c r="F249" s="5">
        <f t="shared" si="254"/>
        <v>-0.008666666666667044</v>
      </c>
      <c r="G249" s="5">
        <f t="shared" si="254"/>
        <v>-0.04399999999999782</v>
      </c>
      <c r="H249" s="5">
        <f t="shared" si="254"/>
        <v>-0.09033333333333404</v>
      </c>
      <c r="I249" s="5">
        <f t="shared" si="254"/>
        <v>-0.08133333333333326</v>
      </c>
      <c r="J249" s="5">
        <f t="shared" si="254"/>
        <v>-0.09466666666666779</v>
      </c>
      <c r="K249" s="5">
        <f t="shared" si="254"/>
        <v>-0.03699999999999992</v>
      </c>
      <c r="L249" s="5">
        <f t="shared" si="254"/>
        <v>-0.012333333333333307</v>
      </c>
      <c r="M249" s="5">
        <f t="shared" si="254"/>
        <v>-0.015999999999999792</v>
      </c>
      <c r="N249" s="5">
        <f t="shared" si="254"/>
        <v>-0.4293333333333358</v>
      </c>
      <c r="O249" s="5"/>
      <c r="P249" s="5"/>
      <c r="Q249" s="13"/>
      <c r="R249" s="13"/>
      <c r="S249" s="13"/>
      <c r="T249"/>
      <c r="U249"/>
      <c r="V249"/>
      <c r="W249"/>
      <c r="X249"/>
    </row>
    <row r="250" spans="1:24" ht="12.75">
      <c r="A250" s="2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N250" s="5"/>
      <c r="O250" s="5"/>
      <c r="P250" s="5"/>
      <c r="Q250" s="13"/>
      <c r="R250" s="13"/>
      <c r="S250" s="13"/>
      <c r="T250"/>
      <c r="U250"/>
      <c r="V250"/>
      <c r="W250"/>
      <c r="X250"/>
    </row>
    <row r="251" spans="1:24" ht="12.75">
      <c r="A251" t="s">
        <v>42</v>
      </c>
      <c r="B251" s="17">
        <f>+A31</f>
        <v>1921</v>
      </c>
      <c r="C251" s="17">
        <f>A60</f>
        <v>1950</v>
      </c>
      <c r="D251" s="5"/>
      <c r="E251" s="17">
        <f>+C251-B251+1</f>
        <v>30</v>
      </c>
      <c r="F251" s="5"/>
      <c r="G251" s="5"/>
      <c r="H251" s="5"/>
      <c r="I251" s="5"/>
      <c r="J251" s="5"/>
      <c r="K251" s="5"/>
      <c r="L251" s="5"/>
      <c r="O251" s="5"/>
      <c r="P251" s="5"/>
      <c r="Q251" s="13"/>
      <c r="R251" s="13"/>
      <c r="S251" s="13"/>
      <c r="T251"/>
      <c r="U251"/>
      <c r="V251"/>
      <c r="W251"/>
      <c r="X251"/>
    </row>
    <row r="252" spans="1:39" ht="12.75">
      <c r="A252" s="5" t="s">
        <v>43</v>
      </c>
      <c r="B252" s="26">
        <f aca="true" t="shared" si="255" ref="B252:M252">AVERAGE(B31:B60)</f>
        <v>1.244</v>
      </c>
      <c r="C252" s="26">
        <f t="shared" si="255"/>
        <v>1.1583333333333337</v>
      </c>
      <c r="D252" s="26">
        <f t="shared" si="255"/>
        <v>1.5460000000000003</v>
      </c>
      <c r="E252" s="26">
        <f t="shared" si="255"/>
        <v>2.411666666666667</v>
      </c>
      <c r="F252" s="26">
        <f t="shared" si="255"/>
        <v>3.4279999999999995</v>
      </c>
      <c r="G252" s="26">
        <f t="shared" si="255"/>
        <v>4.759333333333333</v>
      </c>
      <c r="H252" s="26">
        <f t="shared" si="255"/>
        <v>3.6496666666666666</v>
      </c>
      <c r="I252" s="26">
        <f t="shared" si="255"/>
        <v>3.6550000000000002</v>
      </c>
      <c r="J252" s="26">
        <f t="shared" si="255"/>
        <v>3.915999999999999</v>
      </c>
      <c r="K252" s="26">
        <f t="shared" si="255"/>
        <v>2.217333333333334</v>
      </c>
      <c r="L252" s="26">
        <f t="shared" si="255"/>
        <v>2.052333333333333</v>
      </c>
      <c r="M252" s="26">
        <f t="shared" si="255"/>
        <v>1.1856666666666664</v>
      </c>
      <c r="N252" s="5">
        <f>SUM(B252:M252)</f>
        <v>31.223333333333336</v>
      </c>
      <c r="O252" s="26">
        <f>AVERAGE(O31:O60)</f>
        <v>31.22333333333334</v>
      </c>
      <c r="P252" s="26"/>
      <c r="Q252" s="13"/>
      <c r="R252" s="13"/>
      <c r="S252" s="25">
        <f>AVERAGE(S31:S60)</f>
        <v>12</v>
      </c>
      <c r="T252" s="26"/>
      <c r="U252" s="26">
        <f aca="true" t="shared" si="256" ref="U252:AI252">AVERAGE(U31:U60)</f>
        <v>7.3856666666666655</v>
      </c>
      <c r="V252" s="26">
        <f t="shared" si="256"/>
        <v>7.381799999999999</v>
      </c>
      <c r="W252" s="26">
        <f t="shared" si="256"/>
        <v>12.063999999999998</v>
      </c>
      <c r="X252" s="26">
        <f t="shared" si="256"/>
        <v>12.165466666666667</v>
      </c>
      <c r="Y252" s="26">
        <f t="shared" si="256"/>
        <v>8.185666666666666</v>
      </c>
      <c r="Z252" s="26">
        <f t="shared" si="256"/>
        <v>8.231266666666665</v>
      </c>
      <c r="AA252" s="26">
        <f t="shared" si="256"/>
        <v>3.6153333333333335</v>
      </c>
      <c r="AB252" s="26">
        <f t="shared" si="256"/>
        <v>3.5692666666666666</v>
      </c>
      <c r="AC252" s="26">
        <f t="shared" si="256"/>
        <v>31.338800000000006</v>
      </c>
      <c r="AD252" s="26">
        <f t="shared" si="256"/>
        <v>21.819666666666663</v>
      </c>
      <c r="AE252" s="26">
        <f t="shared" si="256"/>
        <v>21.89733333333333</v>
      </c>
      <c r="AF252" s="26">
        <f t="shared" si="256"/>
        <v>9.450333333333335</v>
      </c>
      <c r="AG252" s="26">
        <f t="shared" si="256"/>
        <v>9.457333333333334</v>
      </c>
      <c r="AH252" s="26">
        <f t="shared" si="256"/>
        <v>31.46333333333333</v>
      </c>
      <c r="AI252" s="26">
        <f t="shared" si="256"/>
        <v>31.411800000000003</v>
      </c>
      <c r="AK252" s="26">
        <f>AVERAGE(AK31:AK60)</f>
        <v>14.547333333333336</v>
      </c>
      <c r="AL252" s="26">
        <f>AVERAGE(AL31:AL60)</f>
        <v>16.676000000000002</v>
      </c>
      <c r="AM252" s="26">
        <f>AVERAGE(AM31:AM60)</f>
        <v>31.385999999999992</v>
      </c>
    </row>
    <row r="253" spans="1:39" ht="12.75">
      <c r="A253" t="s">
        <v>44</v>
      </c>
      <c r="B253" s="18">
        <f aca="true" t="shared" si="257" ref="B253:M253">MEDIAN(B31:B60)</f>
        <v>0.94</v>
      </c>
      <c r="C253" s="18">
        <f t="shared" si="257"/>
        <v>0.9450000000000001</v>
      </c>
      <c r="D253" s="18">
        <f t="shared" si="257"/>
        <v>1.44</v>
      </c>
      <c r="E253" s="18">
        <f t="shared" si="257"/>
        <v>2.185</v>
      </c>
      <c r="F253" s="18">
        <f t="shared" si="257"/>
        <v>3.48</v>
      </c>
      <c r="G253" s="18">
        <f t="shared" si="257"/>
        <v>4.27</v>
      </c>
      <c r="H253" s="18">
        <f t="shared" si="257"/>
        <v>3.585</v>
      </c>
      <c r="I253" s="18">
        <f t="shared" si="257"/>
        <v>3.255</v>
      </c>
      <c r="J253" s="18">
        <f t="shared" si="257"/>
        <v>3.665</v>
      </c>
      <c r="K253" s="18">
        <f t="shared" si="257"/>
        <v>1.98</v>
      </c>
      <c r="L253" s="18">
        <f t="shared" si="257"/>
        <v>1.815</v>
      </c>
      <c r="M253" s="18">
        <f t="shared" si="257"/>
        <v>1.165</v>
      </c>
      <c r="O253" s="18">
        <f>MEDIAN(O31:O60)</f>
        <v>31.265</v>
      </c>
      <c r="P253" s="18"/>
      <c r="Q253" s="13"/>
      <c r="R253" s="13"/>
      <c r="S253" s="19">
        <f>MEDIAN(S31:S60)</f>
        <v>12</v>
      </c>
      <c r="T253" s="18"/>
      <c r="U253" s="18">
        <f aca="true" t="shared" si="258" ref="U253:AI253">MEDIAN(U31:U60)</f>
        <v>7.48</v>
      </c>
      <c r="V253" s="18">
        <f t="shared" si="258"/>
        <v>7.196</v>
      </c>
      <c r="W253" s="18">
        <f t="shared" si="258"/>
        <v>12.145</v>
      </c>
      <c r="X253" s="18">
        <f t="shared" si="258"/>
        <v>12.308</v>
      </c>
      <c r="Y253" s="18">
        <f t="shared" si="258"/>
        <v>7.4</v>
      </c>
      <c r="Z253" s="18">
        <f t="shared" si="258"/>
        <v>8.32</v>
      </c>
      <c r="AA253" s="18">
        <f t="shared" si="258"/>
        <v>3.5200000000000005</v>
      </c>
      <c r="AB253" s="18">
        <f t="shared" si="258"/>
        <v>3.5100000000000002</v>
      </c>
      <c r="AC253" s="18">
        <f t="shared" si="258"/>
        <v>30.938</v>
      </c>
      <c r="AD253" s="18">
        <f t="shared" si="258"/>
        <v>21.875</v>
      </c>
      <c r="AE253" s="18">
        <f t="shared" si="258"/>
        <v>21.980999999999998</v>
      </c>
      <c r="AF253" s="18">
        <f t="shared" si="258"/>
        <v>9.245000000000001</v>
      </c>
      <c r="AG253" s="18">
        <f t="shared" si="258"/>
        <v>9.548</v>
      </c>
      <c r="AH253" s="18">
        <f t="shared" si="258"/>
        <v>30.77</v>
      </c>
      <c r="AI253" s="18">
        <f t="shared" si="258"/>
        <v>30.973999999999997</v>
      </c>
      <c r="AK253" s="18">
        <f>MEDIAN(AK31:AK60)</f>
        <v>13.875</v>
      </c>
      <c r="AL253" s="18">
        <f>MEDIAN(AL31:AL60)</f>
        <v>16.075</v>
      </c>
      <c r="AM253" s="18">
        <f>MEDIAN(AM31:AM60)</f>
        <v>29.915</v>
      </c>
    </row>
    <row r="254" spans="1:39" ht="12.75">
      <c r="A254" t="s">
        <v>45</v>
      </c>
      <c r="B254" s="18">
        <f aca="true" t="shared" si="259" ref="B254:M254">MODE(B31:B60)</f>
        <v>0.66</v>
      </c>
      <c r="C254" s="18">
        <f t="shared" si="259"/>
        <v>0.65</v>
      </c>
      <c r="D254" s="18">
        <f t="shared" si="259"/>
        <v>1.14</v>
      </c>
      <c r="E254" s="18">
        <f t="shared" si="259"/>
        <v>2.4</v>
      </c>
      <c r="F254" s="18" t="e">
        <f t="shared" si="259"/>
        <v>#N/A</v>
      </c>
      <c r="G254" s="18" t="e">
        <f t="shared" si="259"/>
        <v>#N/A</v>
      </c>
      <c r="H254" s="18" t="e">
        <f t="shared" si="259"/>
        <v>#N/A</v>
      </c>
      <c r="I254" s="18" t="e">
        <f t="shared" si="259"/>
        <v>#N/A</v>
      </c>
      <c r="J254" s="18">
        <f t="shared" si="259"/>
        <v>2.66</v>
      </c>
      <c r="K254" s="18">
        <f t="shared" si="259"/>
        <v>0.83</v>
      </c>
      <c r="L254" s="18">
        <f t="shared" si="259"/>
        <v>1.17</v>
      </c>
      <c r="M254" s="18">
        <f t="shared" si="259"/>
        <v>1.14</v>
      </c>
      <c r="O254" s="18">
        <f>MODE(O31:O60)</f>
        <v>31.230000000000004</v>
      </c>
      <c r="P254" s="18"/>
      <c r="Q254" s="27">
        <f>MAX(Q21:Q50)</f>
        <v>8.11</v>
      </c>
      <c r="R254" s="27">
        <f>MAX(R21:R50)</f>
        <v>1.14</v>
      </c>
      <c r="S254" s="19">
        <f>MODE(S31:S60)</f>
        <v>12</v>
      </c>
      <c r="T254" s="18"/>
      <c r="U254" s="18" t="e">
        <f aca="true" t="shared" si="260" ref="U254:AI254">MODE(U31:U60)</f>
        <v>#N/A</v>
      </c>
      <c r="V254" s="18" t="e">
        <f t="shared" si="260"/>
        <v>#N/A</v>
      </c>
      <c r="W254" s="18" t="e">
        <f t="shared" si="260"/>
        <v>#N/A</v>
      </c>
      <c r="X254" s="18" t="e">
        <f t="shared" si="260"/>
        <v>#N/A</v>
      </c>
      <c r="Y254" s="18">
        <f t="shared" si="260"/>
        <v>12.74</v>
      </c>
      <c r="Z254" s="18">
        <f t="shared" si="260"/>
        <v>8.744</v>
      </c>
      <c r="AA254" s="18" t="e">
        <f t="shared" si="260"/>
        <v>#N/A</v>
      </c>
      <c r="AB254" s="18">
        <f t="shared" si="260"/>
        <v>3.196</v>
      </c>
      <c r="AC254" s="18" t="e">
        <f t="shared" si="260"/>
        <v>#N/A</v>
      </c>
      <c r="AD254" s="18" t="e">
        <f t="shared" si="260"/>
        <v>#N/A</v>
      </c>
      <c r="AE254" s="18" t="e">
        <f t="shared" si="260"/>
        <v>#N/A</v>
      </c>
      <c r="AF254" s="18" t="e">
        <f t="shared" si="260"/>
        <v>#N/A</v>
      </c>
      <c r="AG254" s="18" t="e">
        <f t="shared" si="260"/>
        <v>#N/A</v>
      </c>
      <c r="AH254" s="18">
        <f t="shared" si="260"/>
        <v>29.509999999999998</v>
      </c>
      <c r="AI254" s="18" t="e">
        <f t="shared" si="260"/>
        <v>#N/A</v>
      </c>
      <c r="AK254" s="18" t="e">
        <f>MODE(AK31:AK60)</f>
        <v>#N/A</v>
      </c>
      <c r="AL254" s="18" t="e">
        <f>MODE(AL31:AL60)</f>
        <v>#N/A</v>
      </c>
      <c r="AM254" s="18">
        <f>MODE(AM31:AM60)</f>
        <v>27.060000000000002</v>
      </c>
    </row>
    <row r="255" spans="1:39" ht="12.75">
      <c r="A255" s="5" t="s">
        <v>46</v>
      </c>
      <c r="B255" s="5">
        <f aca="true" t="shared" si="261" ref="B255:M255">STDEVP(B31:B60)</f>
        <v>0.6386475292887829</v>
      </c>
      <c r="C255" s="5">
        <f t="shared" si="261"/>
        <v>0.6106995078505372</v>
      </c>
      <c r="D255" s="5">
        <f t="shared" si="261"/>
        <v>0.6530421119652222</v>
      </c>
      <c r="E255" s="5">
        <f t="shared" si="261"/>
        <v>1.0041483400817266</v>
      </c>
      <c r="F255" s="5">
        <f t="shared" si="261"/>
        <v>1.3342523499448424</v>
      </c>
      <c r="G255" s="5">
        <f t="shared" si="261"/>
        <v>1.8807922680497053</v>
      </c>
      <c r="H255" s="5">
        <f t="shared" si="261"/>
        <v>1.4294742234666427</v>
      </c>
      <c r="I255" s="5">
        <f t="shared" si="261"/>
        <v>1.67226144287708</v>
      </c>
      <c r="J255" s="5">
        <f t="shared" si="261"/>
        <v>1.7621040453579007</v>
      </c>
      <c r="K255" s="5">
        <f t="shared" si="261"/>
        <v>1.111530276490727</v>
      </c>
      <c r="L255" s="5">
        <f t="shared" si="261"/>
        <v>1.0075074303558378</v>
      </c>
      <c r="M255" s="5">
        <f t="shared" si="261"/>
        <v>0.48251206087401555</v>
      </c>
      <c r="O255" s="5">
        <f>STDEVP(O31:O60)</f>
        <v>4.303219208401458</v>
      </c>
      <c r="P255" s="5"/>
      <c r="Q255" s="27">
        <f>MIN(Q21:Q50)</f>
        <v>3.6</v>
      </c>
      <c r="R255" s="27">
        <f>MIN(R21:R50)</f>
        <v>0.09</v>
      </c>
      <c r="S255" s="13">
        <f>STDEVP(S31:S60)</f>
        <v>0</v>
      </c>
      <c r="U255" s="5">
        <f aca="true" t="shared" si="262" ref="U255:AI255">STDEVP(U31:U60)</f>
        <v>2.119658279587122</v>
      </c>
      <c r="V255" s="5">
        <f t="shared" si="262"/>
        <v>1.0654854730747543</v>
      </c>
      <c r="W255" s="5">
        <f t="shared" si="262"/>
        <v>2.4125803613558796</v>
      </c>
      <c r="X255" s="5">
        <f t="shared" si="262"/>
        <v>1.159816644512782</v>
      </c>
      <c r="Y255" s="5">
        <f t="shared" si="262"/>
        <v>2.8229047490523373</v>
      </c>
      <c r="Z255" s="5">
        <f t="shared" si="262"/>
        <v>1.0738308350118473</v>
      </c>
      <c r="AA255" s="5">
        <f t="shared" si="262"/>
        <v>1.0072197156308844</v>
      </c>
      <c r="AB255" s="5">
        <f t="shared" si="262"/>
        <v>0.39565489451737423</v>
      </c>
      <c r="AC255" s="5">
        <f t="shared" si="262"/>
        <v>2.157170714925765</v>
      </c>
      <c r="AD255" s="5">
        <f t="shared" si="262"/>
        <v>3.6084100684681517</v>
      </c>
      <c r="AE255" s="5">
        <f t="shared" si="262"/>
        <v>2.0439415081867907</v>
      </c>
      <c r="AF255" s="5">
        <f t="shared" si="262"/>
        <v>1.8432733263288767</v>
      </c>
      <c r="AG255" s="5">
        <f t="shared" si="262"/>
        <v>0.7198800517370161</v>
      </c>
      <c r="AH255" s="5">
        <f t="shared" si="262"/>
        <v>4.417902468618136</v>
      </c>
      <c r="AI255" s="5">
        <f t="shared" si="262"/>
        <v>2.1925673444617377</v>
      </c>
      <c r="AK255" s="5">
        <f>STDEVP(AK31:AK60)</f>
        <v>2.7470917146846037</v>
      </c>
      <c r="AL255" s="5">
        <f>STDEVP(AL31:AL60)</f>
        <v>3.8514573864966963</v>
      </c>
      <c r="AM255" s="5">
        <f>STDEVP(AM31:AM60)</f>
        <v>5.180532533758837</v>
      </c>
    </row>
    <row r="256" spans="1:39" ht="12.75">
      <c r="A256" s="5" t="s">
        <v>47</v>
      </c>
      <c r="B256" s="5">
        <f>B252/31</f>
        <v>0.040129032258064516</v>
      </c>
      <c r="C256" s="5">
        <f>C252/28.5</f>
        <v>0.04064327485380118</v>
      </c>
      <c r="D256" s="5">
        <f>D252/31</f>
        <v>0.049870967741935494</v>
      </c>
      <c r="E256" s="5">
        <f>E252/30</f>
        <v>0.0803888888888889</v>
      </c>
      <c r="F256" s="5">
        <f>F252/31</f>
        <v>0.1105806451612903</v>
      </c>
      <c r="G256" s="5">
        <f>G252/30</f>
        <v>0.15864444444444445</v>
      </c>
      <c r="H256" s="5">
        <f>H252/31</f>
        <v>0.11773118279569893</v>
      </c>
      <c r="I256" s="5">
        <f>I252/31</f>
        <v>0.11790322580645161</v>
      </c>
      <c r="J256" s="5">
        <f>J252/30</f>
        <v>0.1305333333333333</v>
      </c>
      <c r="K256" s="5">
        <f>K252/31</f>
        <v>0.07152688172043012</v>
      </c>
      <c r="L256" s="5">
        <f>L252/30</f>
        <v>0.0684111111111111</v>
      </c>
      <c r="M256" s="5">
        <f>M252/31</f>
        <v>0.03824731182795698</v>
      </c>
      <c r="N256" s="5">
        <f>N252/365.25</f>
        <v>0.08548482774355465</v>
      </c>
      <c r="O256" s="5">
        <f>O252/365.25</f>
        <v>0.08548482774355466</v>
      </c>
      <c r="P256" s="5"/>
      <c r="Q256" s="13"/>
      <c r="R256" s="5"/>
      <c r="U256" s="5">
        <f>U252/(31+30+31)</f>
        <v>0.08027898550724637</v>
      </c>
      <c r="V256" s="5">
        <f>V252/(31+30+31)</f>
        <v>0.08023695652173912</v>
      </c>
      <c r="W256" s="5">
        <f>W252/(30+31+31)</f>
        <v>0.1311304347826087</v>
      </c>
      <c r="X256" s="5">
        <f>X252/(30+31+31)</f>
        <v>0.13223333333333334</v>
      </c>
      <c r="Y256" s="5">
        <f>Y252/(30+31+30)</f>
        <v>0.08995238095238095</v>
      </c>
      <c r="Z256" s="5">
        <f>Z252/(30+31+30)</f>
        <v>0.09045347985347983</v>
      </c>
      <c r="AA256" s="5">
        <f>AA252/(31+31+28.25)</f>
        <v>0.04005909510618652</v>
      </c>
      <c r="AB256" s="5">
        <f>AB252/(31+31+28.25)</f>
        <v>0.03954866112650046</v>
      </c>
      <c r="AC256" s="5">
        <f>AC252/365.25</f>
        <v>0.08580095824777552</v>
      </c>
      <c r="AD256" s="5">
        <f>AD252/(30+31+30+31+31+30)</f>
        <v>0.11923315118397083</v>
      </c>
      <c r="AE256" s="5">
        <f>AE252/(30+31+30+31+31+30)</f>
        <v>0.11965755919854278</v>
      </c>
      <c r="AF256" s="5">
        <f>AF252/(31+30+31+31+28.25+31)</f>
        <v>0.05185368084133517</v>
      </c>
      <c r="AG256" s="5">
        <f>AG252/(31+30+31+31+28.25+31)</f>
        <v>0.05189208962048469</v>
      </c>
      <c r="AH256" s="5">
        <f>AH252/365.25</f>
        <v>0.08614191193246634</v>
      </c>
      <c r="AI256" s="5">
        <f>AI252/(31+30+31+31+28.25+31)</f>
        <v>0.17235555555555557</v>
      </c>
      <c r="AK256" s="5">
        <f>AK252/365.25</f>
        <v>0.039828428017339726</v>
      </c>
      <c r="AL256" s="5">
        <f>AL252/365.25</f>
        <v>0.04565639972621493</v>
      </c>
      <c r="AM256" s="5">
        <f>AM252/365.25</f>
        <v>0.0859301848049281</v>
      </c>
    </row>
    <row r="257" spans="1:39" ht="12.75">
      <c r="A257" s="20" t="s">
        <v>36</v>
      </c>
      <c r="B257" s="20">
        <f aca="true" t="shared" si="263" ref="B257:M257">MAX(B31:B60)</f>
        <v>2.87</v>
      </c>
      <c r="C257" s="20">
        <f t="shared" si="263"/>
        <v>3.03</v>
      </c>
      <c r="D257" s="20">
        <f t="shared" si="263"/>
        <v>3.17</v>
      </c>
      <c r="E257" s="20">
        <f t="shared" si="263"/>
        <v>4.89</v>
      </c>
      <c r="F257" s="20">
        <f t="shared" si="263"/>
        <v>7.33</v>
      </c>
      <c r="G257" s="20">
        <f t="shared" si="263"/>
        <v>8.79</v>
      </c>
      <c r="H257" s="20">
        <f t="shared" si="263"/>
        <v>7.61</v>
      </c>
      <c r="I257" s="20">
        <f t="shared" si="263"/>
        <v>8.26</v>
      </c>
      <c r="J257" s="20">
        <f t="shared" si="263"/>
        <v>8.11</v>
      </c>
      <c r="K257" s="20">
        <f t="shared" si="263"/>
        <v>5.49</v>
      </c>
      <c r="L257" s="20">
        <f t="shared" si="263"/>
        <v>4.36</v>
      </c>
      <c r="M257" s="20">
        <f t="shared" si="263"/>
        <v>2.24</v>
      </c>
      <c r="O257" s="20">
        <f>MAX(O31:O60)</f>
        <v>42.2</v>
      </c>
      <c r="P257" s="20"/>
      <c r="Q257" s="13"/>
      <c r="R257" s="13"/>
      <c r="S257" s="27">
        <f>MAX(S31:S60)</f>
        <v>12</v>
      </c>
      <c r="T257" s="20"/>
      <c r="U257" s="20">
        <f aca="true" t="shared" si="264" ref="U257:AI257">MAX(U31:U60)</f>
        <v>12.67</v>
      </c>
      <c r="V257" s="20">
        <f t="shared" si="264"/>
        <v>9.578</v>
      </c>
      <c r="W257" s="20">
        <f t="shared" si="264"/>
        <v>16.15</v>
      </c>
      <c r="X257" s="20">
        <f t="shared" si="264"/>
        <v>14.038</v>
      </c>
      <c r="Y257" s="20">
        <f t="shared" si="264"/>
        <v>15.419999999999998</v>
      </c>
      <c r="Z257" s="20">
        <f t="shared" si="264"/>
        <v>9.668</v>
      </c>
      <c r="AA257" s="20">
        <f t="shared" si="264"/>
        <v>5.710000000000001</v>
      </c>
      <c r="AB257" s="20">
        <f t="shared" si="264"/>
        <v>4.468000000000001</v>
      </c>
      <c r="AC257" s="20">
        <f t="shared" si="264"/>
        <v>36.666000000000004</v>
      </c>
      <c r="AD257" s="20">
        <f t="shared" si="264"/>
        <v>30.759999999999998</v>
      </c>
      <c r="AE257" s="20">
        <f t="shared" si="264"/>
        <v>26.554000000000002</v>
      </c>
      <c r="AF257" s="20">
        <f t="shared" si="264"/>
        <v>13.03</v>
      </c>
      <c r="AG257" s="20">
        <f t="shared" si="264"/>
        <v>11.124</v>
      </c>
      <c r="AH257" s="20">
        <f t="shared" si="264"/>
        <v>41.849999999999994</v>
      </c>
      <c r="AI257" s="20">
        <f t="shared" si="264"/>
        <v>36.72599999999999</v>
      </c>
      <c r="AK257" s="20">
        <f>MAX(AK31:AK60)</f>
        <v>21.03</v>
      </c>
      <c r="AL257" s="20">
        <f>MAX(AL31:AL60)</f>
        <v>25.869999999999997</v>
      </c>
      <c r="AM257" s="20">
        <f>MAX(AM31:AM60)</f>
        <v>43.78</v>
      </c>
    </row>
    <row r="258" spans="1:39" ht="12.75">
      <c r="A258" s="20" t="s">
        <v>37</v>
      </c>
      <c r="B258" s="20">
        <f aca="true" t="shared" si="265" ref="B258:M258">MIN(B31:B60)</f>
        <v>0.43</v>
      </c>
      <c r="C258" s="20">
        <f t="shared" si="265"/>
        <v>0.45</v>
      </c>
      <c r="D258" s="20">
        <f t="shared" si="265"/>
        <v>0.26</v>
      </c>
      <c r="E258" s="20">
        <f t="shared" si="265"/>
        <v>0.64</v>
      </c>
      <c r="F258" s="20">
        <f t="shared" si="265"/>
        <v>1.02</v>
      </c>
      <c r="G258" s="20">
        <f t="shared" si="265"/>
        <v>1.92</v>
      </c>
      <c r="H258" s="20">
        <f t="shared" si="265"/>
        <v>1.14</v>
      </c>
      <c r="I258" s="20">
        <f t="shared" si="265"/>
        <v>0.99</v>
      </c>
      <c r="J258" s="20">
        <f t="shared" si="265"/>
        <v>1.33</v>
      </c>
      <c r="K258" s="20">
        <f t="shared" si="265"/>
        <v>0.76</v>
      </c>
      <c r="L258" s="20">
        <f t="shared" si="265"/>
        <v>0.21</v>
      </c>
      <c r="M258" s="20">
        <f t="shared" si="265"/>
        <v>0.09</v>
      </c>
      <c r="O258" s="20">
        <f>MIN(O31:O60)</f>
        <v>23.08</v>
      </c>
      <c r="P258" s="20"/>
      <c r="Q258" s="13"/>
      <c r="R258" s="13"/>
      <c r="S258" s="27">
        <f>MIN(S31:S60)</f>
        <v>12</v>
      </c>
      <c r="T258" s="20"/>
      <c r="U258" s="20">
        <f aca="true" t="shared" si="266" ref="U258:AI258">MIN(U31:U60)</f>
        <v>3.6900000000000004</v>
      </c>
      <c r="V258" s="20">
        <f t="shared" si="266"/>
        <v>5.583999999999999</v>
      </c>
      <c r="W258" s="20">
        <f t="shared" si="266"/>
        <v>5.98</v>
      </c>
      <c r="X258" s="20">
        <f t="shared" si="266"/>
        <v>9.744</v>
      </c>
      <c r="Y258" s="20">
        <f t="shared" si="266"/>
        <v>4.29</v>
      </c>
      <c r="Z258" s="20">
        <f t="shared" si="266"/>
        <v>6.1339999999999995</v>
      </c>
      <c r="AA258" s="20">
        <f t="shared" si="266"/>
        <v>1.6</v>
      </c>
      <c r="AB258" s="20">
        <f t="shared" si="266"/>
        <v>2.874</v>
      </c>
      <c r="AC258" s="20">
        <f t="shared" si="266"/>
        <v>27.552</v>
      </c>
      <c r="AD258" s="20">
        <f t="shared" si="266"/>
        <v>15.079999999999998</v>
      </c>
      <c r="AE258" s="20">
        <f t="shared" si="266"/>
        <v>18.36</v>
      </c>
      <c r="AF258" s="20">
        <f t="shared" si="266"/>
        <v>5.61</v>
      </c>
      <c r="AG258" s="20">
        <f t="shared" si="266"/>
        <v>7.7700000000000005</v>
      </c>
      <c r="AH258" s="20">
        <f t="shared" si="266"/>
        <v>22.509999999999998</v>
      </c>
      <c r="AI258" s="20">
        <f t="shared" si="266"/>
        <v>27.522</v>
      </c>
      <c r="AK258" s="20">
        <f>MIN(AK31:AK60)</f>
        <v>9.969999999999999</v>
      </c>
      <c r="AL258" s="20">
        <f>MIN(AL31:AL60)</f>
        <v>10.690000000000001</v>
      </c>
      <c r="AM258" s="20">
        <f>MIN(AM31:AM60)</f>
        <v>21.73</v>
      </c>
    </row>
    <row r="259" spans="2:39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3"/>
      <c r="R259" s="13"/>
      <c r="S259" s="1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K259" s="5"/>
      <c r="AL259" s="5"/>
      <c r="AM259" s="5"/>
    </row>
    <row r="260" spans="1:39" ht="12.75">
      <c r="A260" t="s">
        <v>42</v>
      </c>
      <c r="B260" s="17">
        <f>+A21</f>
        <v>1911</v>
      </c>
      <c r="C260" s="17">
        <f>A50</f>
        <v>1940</v>
      </c>
      <c r="D260" s="5"/>
      <c r="E260" s="17">
        <f>+C260-B260+1</f>
        <v>30</v>
      </c>
      <c r="F260" s="5"/>
      <c r="G260" s="5"/>
      <c r="H260" s="5"/>
      <c r="I260" s="5"/>
      <c r="J260" s="5"/>
      <c r="K260" s="5"/>
      <c r="L260" s="5"/>
      <c r="M260" s="5"/>
      <c r="O260" s="5"/>
      <c r="P260" s="5"/>
      <c r="Q260" s="13"/>
      <c r="R260" s="13"/>
      <c r="S260" s="1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K260" s="5"/>
      <c r="AL260" s="5"/>
      <c r="AM260" s="5"/>
    </row>
    <row r="261" spans="1:39" ht="12.75">
      <c r="A261" s="5" t="s">
        <v>43</v>
      </c>
      <c r="B261" s="26">
        <f aca="true" t="shared" si="267" ref="B261:M261">AVERAGE(B21:B50)</f>
        <v>1.2163333333333333</v>
      </c>
      <c r="C261" s="26">
        <f t="shared" si="267"/>
        <v>1.18</v>
      </c>
      <c r="D261" s="26">
        <f t="shared" si="267"/>
        <v>1.5326666666666664</v>
      </c>
      <c r="E261" s="26">
        <f t="shared" si="267"/>
        <v>2.4723333333333333</v>
      </c>
      <c r="F261" s="26">
        <f t="shared" si="267"/>
        <v>3.4070000000000005</v>
      </c>
      <c r="G261" s="26">
        <f t="shared" si="267"/>
        <v>4.611999999999999</v>
      </c>
      <c r="H261" s="26">
        <f t="shared" si="267"/>
        <v>3.8516666666666666</v>
      </c>
      <c r="I261" s="26">
        <f t="shared" si="267"/>
        <v>3.695666666666667</v>
      </c>
      <c r="J261" s="26">
        <f t="shared" si="267"/>
        <v>3.8099999999999996</v>
      </c>
      <c r="K261" s="26">
        <f t="shared" si="267"/>
        <v>2.5243333333333333</v>
      </c>
      <c r="L261" s="26">
        <f t="shared" si="267"/>
        <v>1.9453333333333336</v>
      </c>
      <c r="M261" s="26">
        <f t="shared" si="267"/>
        <v>1.1983333333333333</v>
      </c>
      <c r="N261" s="5">
        <f>SUM(B261:M261)</f>
        <v>31.445666666666668</v>
      </c>
      <c r="O261" s="26">
        <f>AVERAGE(O21:O50)</f>
        <v>31.445666666666668</v>
      </c>
      <c r="P261" s="26"/>
      <c r="Q261" s="13"/>
      <c r="R261" s="13"/>
      <c r="S261" s="25">
        <f>AVERAGE(S21:S50)</f>
        <v>12</v>
      </c>
      <c r="T261" s="26"/>
      <c r="U261" s="26">
        <f aca="true" t="shared" si="268" ref="U261:AI261">AVERAGE(U21:U50)</f>
        <v>7.411999999999998</v>
      </c>
      <c r="V261" s="26">
        <f t="shared" si="268"/>
        <v>7.397000000000001</v>
      </c>
      <c r="W261" s="26">
        <f t="shared" si="268"/>
        <v>12.159333333333333</v>
      </c>
      <c r="X261" s="26">
        <f t="shared" si="268"/>
        <v>12.033933333333332</v>
      </c>
      <c r="Y261" s="26">
        <f t="shared" si="268"/>
        <v>8.279666666666666</v>
      </c>
      <c r="Z261" s="26">
        <f t="shared" si="268"/>
        <v>8.311333333333334</v>
      </c>
      <c r="AA261" s="26">
        <f t="shared" si="268"/>
        <v>3.580666666666666</v>
      </c>
      <c r="AB261" s="26">
        <f t="shared" si="268"/>
        <v>3.5626666666666673</v>
      </c>
      <c r="AC261" s="26">
        <f t="shared" si="268"/>
        <v>31.290200000000002</v>
      </c>
      <c r="AD261" s="26">
        <f t="shared" si="268"/>
        <v>21.84866666666667</v>
      </c>
      <c r="AE261" s="26">
        <f t="shared" si="268"/>
        <v>21.77</v>
      </c>
      <c r="AF261" s="26">
        <f t="shared" si="268"/>
        <v>9.562666666666667</v>
      </c>
      <c r="AG261" s="26">
        <f t="shared" si="268"/>
        <v>9.549266666666666</v>
      </c>
      <c r="AH261" s="26">
        <f t="shared" si="268"/>
        <v>31.547</v>
      </c>
      <c r="AI261" s="26">
        <f t="shared" si="268"/>
        <v>31.4556</v>
      </c>
      <c r="AK261" s="26">
        <f>AVERAGE(AK21:AK50)</f>
        <v>14.420333333333334</v>
      </c>
      <c r="AL261" s="26">
        <f>AVERAGE(AL21:AL50)</f>
        <v>17.025333333333332</v>
      </c>
      <c r="AM261" s="26">
        <f>AVERAGE(AM21:AM50)</f>
        <v>31.430666666666657</v>
      </c>
    </row>
    <row r="262" spans="1:39" ht="12.75">
      <c r="A262" t="s">
        <v>44</v>
      </c>
      <c r="B262" s="18">
        <f aca="true" t="shared" si="269" ref="B262:M262">MEDIAN(B21:B50)</f>
        <v>1.03</v>
      </c>
      <c r="C262" s="18">
        <f t="shared" si="269"/>
        <v>1.09</v>
      </c>
      <c r="D262" s="18">
        <f t="shared" si="269"/>
        <v>1.44</v>
      </c>
      <c r="E262" s="18">
        <f t="shared" si="269"/>
        <v>2.31</v>
      </c>
      <c r="F262" s="18">
        <f t="shared" si="269"/>
        <v>3.39</v>
      </c>
      <c r="G262" s="18">
        <f t="shared" si="269"/>
        <v>4.33</v>
      </c>
      <c r="H262" s="18">
        <f t="shared" si="269"/>
        <v>3.6950000000000003</v>
      </c>
      <c r="I262" s="18">
        <f t="shared" si="269"/>
        <v>3.405</v>
      </c>
      <c r="J262" s="18">
        <f t="shared" si="269"/>
        <v>3.665</v>
      </c>
      <c r="K262" s="18">
        <f t="shared" si="269"/>
        <v>2.44</v>
      </c>
      <c r="L262" s="18">
        <f t="shared" si="269"/>
        <v>1.7149999999999999</v>
      </c>
      <c r="M262" s="18">
        <f t="shared" si="269"/>
        <v>1.14</v>
      </c>
      <c r="O262" s="18">
        <f>MEDIAN(O21:O50)</f>
        <v>31.365</v>
      </c>
      <c r="P262" s="18"/>
      <c r="Q262" s="13"/>
      <c r="R262" s="13"/>
      <c r="S262" s="19">
        <f>MEDIAN(S21:S50)</f>
        <v>12</v>
      </c>
      <c r="T262" s="18"/>
      <c r="U262" s="18">
        <f aca="true" t="shared" si="270" ref="U262:AI262">MEDIAN(U21:U50)</f>
        <v>7.37</v>
      </c>
      <c r="V262" s="18">
        <f t="shared" si="270"/>
        <v>7.6530000000000005</v>
      </c>
      <c r="W262" s="18">
        <f t="shared" si="270"/>
        <v>12.175</v>
      </c>
      <c r="X262" s="18">
        <f t="shared" si="270"/>
        <v>12.25</v>
      </c>
      <c r="Y262" s="18">
        <f t="shared" si="270"/>
        <v>7.865</v>
      </c>
      <c r="Z262" s="18">
        <f t="shared" si="270"/>
        <v>8.329</v>
      </c>
      <c r="AA262" s="18">
        <f t="shared" si="270"/>
        <v>3.5250000000000004</v>
      </c>
      <c r="AB262" s="18">
        <f t="shared" si="270"/>
        <v>3.5010000000000003</v>
      </c>
      <c r="AC262" s="18">
        <f t="shared" si="270"/>
        <v>31.264</v>
      </c>
      <c r="AD262" s="18">
        <f t="shared" si="270"/>
        <v>22.029999999999998</v>
      </c>
      <c r="AE262" s="18">
        <f t="shared" si="270"/>
        <v>21.980999999999998</v>
      </c>
      <c r="AF262" s="18">
        <f t="shared" si="270"/>
        <v>9.445</v>
      </c>
      <c r="AG262" s="18">
        <f t="shared" si="270"/>
        <v>9.584</v>
      </c>
      <c r="AH262" s="18">
        <f t="shared" si="270"/>
        <v>30.904999999999998</v>
      </c>
      <c r="AI262" s="18">
        <f t="shared" si="270"/>
        <v>31.512</v>
      </c>
      <c r="AK262" s="18">
        <f>MEDIAN(AK21:AK50)</f>
        <v>13.86</v>
      </c>
      <c r="AL262" s="18">
        <f>MEDIAN(AL21:AL50)</f>
        <v>16.48</v>
      </c>
      <c r="AM262" s="18">
        <f>MEDIAN(AM21:AM50)</f>
        <v>30.440000000000005</v>
      </c>
    </row>
    <row r="263" spans="1:39" ht="12.75">
      <c r="A263" t="s">
        <v>45</v>
      </c>
      <c r="B263" s="18" t="e">
        <f aca="true" t="shared" si="271" ref="B263:M263">MODE(B21:B50)</f>
        <v>#N/A</v>
      </c>
      <c r="C263" s="18" t="e">
        <f t="shared" si="271"/>
        <v>#N/A</v>
      </c>
      <c r="D263" s="18">
        <f t="shared" si="271"/>
        <v>1.12</v>
      </c>
      <c r="E263" s="18">
        <f t="shared" si="271"/>
        <v>1.59</v>
      </c>
      <c r="F263" s="18" t="e">
        <f t="shared" si="271"/>
        <v>#N/A</v>
      </c>
      <c r="G263" s="18">
        <f t="shared" si="271"/>
        <v>4.33</v>
      </c>
      <c r="H263" s="18">
        <f t="shared" si="271"/>
        <v>5.83</v>
      </c>
      <c r="I263" s="18">
        <f t="shared" si="271"/>
        <v>1.98</v>
      </c>
      <c r="J263" s="18">
        <f t="shared" si="271"/>
        <v>2.66</v>
      </c>
      <c r="K263" s="18">
        <f t="shared" si="271"/>
        <v>2.82</v>
      </c>
      <c r="L263" s="18">
        <f t="shared" si="271"/>
        <v>1.17</v>
      </c>
      <c r="M263" s="18">
        <f t="shared" si="271"/>
        <v>1.14</v>
      </c>
      <c r="O263" s="18">
        <f>MODE(O21:O50)</f>
        <v>31.230000000000004</v>
      </c>
      <c r="P263" s="18"/>
      <c r="Q263" s="27">
        <f>MAX(Q11:Q40)</f>
        <v>7.36</v>
      </c>
      <c r="R263" s="27">
        <f>MAX(R11:R40)</f>
        <v>1.12</v>
      </c>
      <c r="S263" s="19">
        <f>MODE(S21:S50)</f>
        <v>12</v>
      </c>
      <c r="T263" s="18"/>
      <c r="U263" s="18">
        <f aca="true" t="shared" si="272" ref="U263:AI263">MODE(U21:U50)</f>
        <v>6.26</v>
      </c>
      <c r="V263" s="18" t="e">
        <f t="shared" si="272"/>
        <v>#N/A</v>
      </c>
      <c r="W263" s="18" t="e">
        <f t="shared" si="272"/>
        <v>#N/A</v>
      </c>
      <c r="X263" s="18" t="e">
        <f t="shared" si="272"/>
        <v>#N/A</v>
      </c>
      <c r="Y263" s="18" t="e">
        <f t="shared" si="272"/>
        <v>#N/A</v>
      </c>
      <c r="Z263" s="18" t="e">
        <f t="shared" si="272"/>
        <v>#N/A</v>
      </c>
      <c r="AA263" s="18">
        <f t="shared" si="272"/>
        <v>4.2299999999999995</v>
      </c>
      <c r="AB263" s="18">
        <f t="shared" si="272"/>
        <v>3.196</v>
      </c>
      <c r="AC263" s="18" t="e">
        <f t="shared" si="272"/>
        <v>#N/A</v>
      </c>
      <c r="AD263" s="18" t="e">
        <f t="shared" si="272"/>
        <v>#N/A</v>
      </c>
      <c r="AE263" s="18" t="e">
        <f t="shared" si="272"/>
        <v>#N/A</v>
      </c>
      <c r="AF263" s="18" t="e">
        <f t="shared" si="272"/>
        <v>#N/A</v>
      </c>
      <c r="AG263" s="18" t="e">
        <f t="shared" si="272"/>
        <v>#N/A</v>
      </c>
      <c r="AH263" s="18" t="e">
        <f t="shared" si="272"/>
        <v>#N/A</v>
      </c>
      <c r="AI263" s="18">
        <f t="shared" si="272"/>
        <v>31.512</v>
      </c>
      <c r="AK263" s="18" t="e">
        <f>MODE(AK21:AK50)</f>
        <v>#N/A</v>
      </c>
      <c r="AL263" s="18" t="e">
        <f>MODE(AL21:AL50)</f>
        <v>#N/A</v>
      </c>
      <c r="AM263" s="18">
        <f>MODE(AM21:AM50)</f>
        <v>27.060000000000002</v>
      </c>
    </row>
    <row r="264" spans="1:39" ht="12.75">
      <c r="A264" s="5" t="s">
        <v>46</v>
      </c>
      <c r="B264" s="5">
        <f aca="true" t="shared" si="273" ref="B264:M264">STDEVP(B21:B50)</f>
        <v>0.566883193925835</v>
      </c>
      <c r="C264" s="5">
        <f t="shared" si="273"/>
        <v>0.5861228540161185</v>
      </c>
      <c r="D264" s="5">
        <f t="shared" si="273"/>
        <v>0.708500450874162</v>
      </c>
      <c r="E264" s="5">
        <f t="shared" si="273"/>
        <v>0.9796383119408005</v>
      </c>
      <c r="F264" s="5">
        <f t="shared" si="273"/>
        <v>1.2990538864881616</v>
      </c>
      <c r="G264" s="5">
        <f t="shared" si="273"/>
        <v>1.8666144040302857</v>
      </c>
      <c r="H264" s="5">
        <f t="shared" si="273"/>
        <v>1.4338597870394758</v>
      </c>
      <c r="I264" s="5">
        <f t="shared" si="273"/>
        <v>1.568297767928299</v>
      </c>
      <c r="J264" s="5">
        <f t="shared" si="273"/>
        <v>1.541583601365817</v>
      </c>
      <c r="K264" s="5">
        <f t="shared" si="273"/>
        <v>1.1655890737686625</v>
      </c>
      <c r="L264" s="5">
        <f t="shared" si="273"/>
        <v>1.1124559416993656</v>
      </c>
      <c r="M264" s="5">
        <f t="shared" si="273"/>
        <v>0.557231749115413</v>
      </c>
      <c r="O264" s="5">
        <f>STDEVP(O21:O50)</f>
        <v>3.8905806621748593</v>
      </c>
      <c r="P264" s="5"/>
      <c r="Q264" s="27">
        <f>MIN(Q11:Q40)</f>
        <v>3.56</v>
      </c>
      <c r="R264" s="27">
        <f>MIN(R11:R40)</f>
        <v>0.09</v>
      </c>
      <c r="S264" s="13">
        <f>STDEVP(S21:S50)</f>
        <v>0</v>
      </c>
      <c r="U264" s="5">
        <f aca="true" t="shared" si="274" ref="U264:AI264">STDEVP(U21:U50)</f>
        <v>1.8231920725292108</v>
      </c>
      <c r="V264" s="5">
        <f t="shared" si="274"/>
        <v>0.9245074724774475</v>
      </c>
      <c r="W264" s="5">
        <f t="shared" si="274"/>
        <v>2.42545244347433</v>
      </c>
      <c r="X264" s="5">
        <f t="shared" si="274"/>
        <v>1.0981280415122616</v>
      </c>
      <c r="Y264" s="5">
        <f t="shared" si="274"/>
        <v>2.772955683421974</v>
      </c>
      <c r="Z264" s="5">
        <f t="shared" si="274"/>
        <v>0.9408415145791105</v>
      </c>
      <c r="AA264" s="5">
        <f t="shared" si="274"/>
        <v>0.9320333804227318</v>
      </c>
      <c r="AB264" s="5">
        <f t="shared" si="274"/>
        <v>0.38974875097796224</v>
      </c>
      <c r="AC264" s="5">
        <f t="shared" si="274"/>
        <v>1.856203103111295</v>
      </c>
      <c r="AD264" s="5">
        <f t="shared" si="274"/>
        <v>3.380273887653983</v>
      </c>
      <c r="AE264" s="5">
        <f t="shared" si="274"/>
        <v>1.816631608224409</v>
      </c>
      <c r="AF264" s="5">
        <f t="shared" si="274"/>
        <v>2.054646657916858</v>
      </c>
      <c r="AG264" s="5">
        <f t="shared" si="274"/>
        <v>0.7800638406922575</v>
      </c>
      <c r="AH264" s="5">
        <f t="shared" si="274"/>
        <v>4.007993804053785</v>
      </c>
      <c r="AI264" s="5">
        <f t="shared" si="274"/>
        <v>1.9728093268230456</v>
      </c>
      <c r="AK264" s="5">
        <f>STDEVP(AK21:AK50)</f>
        <v>2.566753440091614</v>
      </c>
      <c r="AL264" s="5">
        <f>STDEVP(AL21:AL50)</f>
        <v>3.7373696038197304</v>
      </c>
      <c r="AM264" s="5">
        <f>STDEVP(AM21:AM50)</f>
        <v>4.6454859331996925</v>
      </c>
    </row>
    <row r="265" spans="1:39" ht="12.75">
      <c r="A265" s="5" t="s">
        <v>47</v>
      </c>
      <c r="B265" s="5">
        <f>B261/31</f>
        <v>0.039236559139784945</v>
      </c>
      <c r="C265" s="5">
        <f>C261/28.5</f>
        <v>0.041403508771929824</v>
      </c>
      <c r="D265" s="5">
        <f>D261/31</f>
        <v>0.049440860215053756</v>
      </c>
      <c r="E265" s="5">
        <f>E261/30</f>
        <v>0.08241111111111112</v>
      </c>
      <c r="F265" s="5">
        <f>F261/31</f>
        <v>0.10990322580645163</v>
      </c>
      <c r="G265" s="5">
        <f>G261/30</f>
        <v>0.1537333333333333</v>
      </c>
      <c r="H265" s="5">
        <f>H261/31</f>
        <v>0.12424731182795698</v>
      </c>
      <c r="I265" s="5">
        <f>I261/31</f>
        <v>0.11921505376344087</v>
      </c>
      <c r="J265" s="5">
        <f>J261/30</f>
        <v>0.12699999999999997</v>
      </c>
      <c r="K265" s="5">
        <f>K261/31</f>
        <v>0.08143010752688172</v>
      </c>
      <c r="L265" s="5">
        <f>L261/30</f>
        <v>0.06484444444444445</v>
      </c>
      <c r="M265" s="5">
        <f>M261/31</f>
        <v>0.03865591397849462</v>
      </c>
      <c r="N265" s="5">
        <f>N261/365.25</f>
        <v>0.08609354323522701</v>
      </c>
      <c r="O265" s="5">
        <f>O261/365.25</f>
        <v>0.08609354323522701</v>
      </c>
      <c r="P265" s="5"/>
      <c r="Q265" s="13"/>
      <c r="R265" s="5"/>
      <c r="U265" s="5">
        <f>U261/(31+30+31)</f>
        <v>0.08056521739130433</v>
      </c>
      <c r="V265" s="5">
        <f>V261/(31+30+31)</f>
        <v>0.0804021739130435</v>
      </c>
      <c r="W265" s="5">
        <f>W261/(30+31+31)</f>
        <v>0.13216666666666665</v>
      </c>
      <c r="X265" s="5">
        <f>X261/(30+31+31)</f>
        <v>0.13080362318840577</v>
      </c>
      <c r="Y265" s="5">
        <f>Y261/(30+31+30)</f>
        <v>0.09098534798534798</v>
      </c>
      <c r="Z265" s="5">
        <f>Z261/(30+31+30)</f>
        <v>0.09133333333333334</v>
      </c>
      <c r="AA265" s="5">
        <f>AA261/(31+31+28.25)</f>
        <v>0.03967497691597414</v>
      </c>
      <c r="AB265" s="5">
        <f>AB261/(31+31+28.25)</f>
        <v>0.03947553093259465</v>
      </c>
      <c r="AC265" s="5">
        <f>AC261/365.25</f>
        <v>0.08566789869952088</v>
      </c>
      <c r="AD265" s="5">
        <f>AD261/(30+31+30+31+31+30)</f>
        <v>0.11939162112932607</v>
      </c>
      <c r="AE265" s="5">
        <f>AE261/(30+31+30+31+31+30)</f>
        <v>0.11896174863387977</v>
      </c>
      <c r="AF265" s="5">
        <f>AF261/(31+30+31+31+28.25+31)</f>
        <v>0.052470050297210795</v>
      </c>
      <c r="AG265" s="5">
        <f>AG261/(31+30+31+31+28.25+31)</f>
        <v>0.05239652491998171</v>
      </c>
      <c r="AH265" s="5">
        <f>AH261/365.25</f>
        <v>0.08637097878165641</v>
      </c>
      <c r="AI265" s="5">
        <f>AI261/(31+30+31+31+28.25+31)</f>
        <v>0.17259588477366256</v>
      </c>
      <c r="AK265" s="5">
        <f>AK261/365.25</f>
        <v>0.03948072096737395</v>
      </c>
      <c r="AL265" s="5">
        <f>AL261/365.25</f>
        <v>0.046612822267853064</v>
      </c>
      <c r="AM265" s="5">
        <f>AM261/365.25</f>
        <v>0.08605247547342</v>
      </c>
    </row>
    <row r="266" spans="1:39" ht="12.75">
      <c r="A266" s="20" t="s">
        <v>36</v>
      </c>
      <c r="B266" s="20">
        <f aca="true" t="shared" si="275" ref="B266:M266">MAX(B21:B50)</f>
        <v>2.38</v>
      </c>
      <c r="C266" s="20">
        <f t="shared" si="275"/>
        <v>3.03</v>
      </c>
      <c r="D266" s="20">
        <f t="shared" si="275"/>
        <v>3.03</v>
      </c>
      <c r="E266" s="20">
        <f t="shared" si="275"/>
        <v>4.89</v>
      </c>
      <c r="F266" s="20">
        <f t="shared" si="275"/>
        <v>6.52</v>
      </c>
      <c r="G266" s="20">
        <f t="shared" si="275"/>
        <v>8.07</v>
      </c>
      <c r="H266" s="20">
        <f t="shared" si="275"/>
        <v>6.92</v>
      </c>
      <c r="I266" s="20">
        <f t="shared" si="275"/>
        <v>7.25</v>
      </c>
      <c r="J266" s="20">
        <f t="shared" si="275"/>
        <v>8.11</v>
      </c>
      <c r="K266" s="20">
        <f t="shared" si="275"/>
        <v>6.69</v>
      </c>
      <c r="L266" s="20">
        <f t="shared" si="275"/>
        <v>4.36</v>
      </c>
      <c r="M266" s="20">
        <f t="shared" si="275"/>
        <v>2.24</v>
      </c>
      <c r="N266" s="20"/>
      <c r="O266" s="20">
        <f>MAX(O21:O50)</f>
        <v>42.2</v>
      </c>
      <c r="P266" s="20"/>
      <c r="Q266" s="5"/>
      <c r="R266" s="5"/>
      <c r="S266" s="27">
        <f>MAX(S21:S50)</f>
        <v>12</v>
      </c>
      <c r="T266" s="20"/>
      <c r="U266" s="20">
        <f aca="true" t="shared" si="276" ref="U266:AI266">MAX(U21:U50)</f>
        <v>12.67</v>
      </c>
      <c r="V266" s="20">
        <f t="shared" si="276"/>
        <v>9.578</v>
      </c>
      <c r="W266" s="20">
        <f t="shared" si="276"/>
        <v>16.29</v>
      </c>
      <c r="X266" s="20">
        <f t="shared" si="276"/>
        <v>14.038</v>
      </c>
      <c r="Y266" s="20">
        <f t="shared" si="276"/>
        <v>15.419999999999998</v>
      </c>
      <c r="Z266" s="20">
        <f t="shared" si="276"/>
        <v>9.668</v>
      </c>
      <c r="AA266" s="20">
        <f t="shared" si="276"/>
        <v>5.710000000000001</v>
      </c>
      <c r="AB266" s="20">
        <f t="shared" si="276"/>
        <v>4.468000000000001</v>
      </c>
      <c r="AC266" s="20">
        <f t="shared" si="276"/>
        <v>36.666000000000004</v>
      </c>
      <c r="AD266" s="20">
        <f t="shared" si="276"/>
        <v>30.759999999999998</v>
      </c>
      <c r="AE266" s="20">
        <f t="shared" si="276"/>
        <v>26.554000000000002</v>
      </c>
      <c r="AF266" s="20">
        <f t="shared" si="276"/>
        <v>13.03</v>
      </c>
      <c r="AG266" s="20">
        <f t="shared" si="276"/>
        <v>11.124</v>
      </c>
      <c r="AH266" s="20">
        <f t="shared" si="276"/>
        <v>41.849999999999994</v>
      </c>
      <c r="AI266" s="20">
        <f t="shared" si="276"/>
        <v>36.72599999999999</v>
      </c>
      <c r="AK266" s="20">
        <f>MAX(AK21:AK50)</f>
        <v>21.03</v>
      </c>
      <c r="AL266" s="20">
        <f>MAX(AL21:AL50)</f>
        <v>25.380000000000003</v>
      </c>
      <c r="AM266" s="20">
        <f>MAX(AM21:AM50)</f>
        <v>40.88</v>
      </c>
    </row>
    <row r="267" spans="1:39" ht="12.75">
      <c r="A267" s="20" t="s">
        <v>37</v>
      </c>
      <c r="B267" s="20">
        <f aca="true" t="shared" si="277" ref="B267:M267">MIN(B21:B50)</f>
        <v>0.43</v>
      </c>
      <c r="C267" s="20">
        <f t="shared" si="277"/>
        <v>0.22</v>
      </c>
      <c r="D267" s="20">
        <f t="shared" si="277"/>
        <v>0.26</v>
      </c>
      <c r="E267" s="20">
        <f t="shared" si="277"/>
        <v>1</v>
      </c>
      <c r="F267" s="20">
        <f t="shared" si="277"/>
        <v>1.14</v>
      </c>
      <c r="G267" s="20">
        <f t="shared" si="277"/>
        <v>1.64</v>
      </c>
      <c r="H267" s="20">
        <f t="shared" si="277"/>
        <v>1.14</v>
      </c>
      <c r="I267" s="20">
        <f t="shared" si="277"/>
        <v>0.99</v>
      </c>
      <c r="J267" s="20">
        <f t="shared" si="277"/>
        <v>1.58</v>
      </c>
      <c r="K267" s="20">
        <f t="shared" si="277"/>
        <v>0.83</v>
      </c>
      <c r="L267" s="20">
        <f t="shared" si="277"/>
        <v>0.21</v>
      </c>
      <c r="M267" s="20">
        <f t="shared" si="277"/>
        <v>0.09</v>
      </c>
      <c r="N267" s="20"/>
      <c r="O267" s="20">
        <f>MIN(O21:O50)</f>
        <v>24.04</v>
      </c>
      <c r="P267" s="20"/>
      <c r="Q267" s="5"/>
      <c r="R267" s="5"/>
      <c r="S267" s="27">
        <f>MIN(S21:S50)</f>
        <v>12</v>
      </c>
      <c r="T267" s="20"/>
      <c r="U267" s="20">
        <f aca="true" t="shared" si="278" ref="U267:AI267">MIN(U21:U50)</f>
        <v>3.6900000000000004</v>
      </c>
      <c r="V267" s="20">
        <f t="shared" si="278"/>
        <v>5.583999999999999</v>
      </c>
      <c r="W267" s="20">
        <f t="shared" si="278"/>
        <v>5.98</v>
      </c>
      <c r="X267" s="20">
        <f t="shared" si="278"/>
        <v>9.744</v>
      </c>
      <c r="Y267" s="20">
        <f t="shared" si="278"/>
        <v>4.29</v>
      </c>
      <c r="Z267" s="20">
        <f t="shared" si="278"/>
        <v>6.162000000000001</v>
      </c>
      <c r="AA267" s="20">
        <f t="shared" si="278"/>
        <v>1.6</v>
      </c>
      <c r="AB267" s="20">
        <f t="shared" si="278"/>
        <v>2.91</v>
      </c>
      <c r="AC267" s="20">
        <f t="shared" si="278"/>
        <v>27.552</v>
      </c>
      <c r="AD267" s="20">
        <f t="shared" si="278"/>
        <v>15.099999999999998</v>
      </c>
      <c r="AE267" s="20">
        <f t="shared" si="278"/>
        <v>18.36</v>
      </c>
      <c r="AF267" s="20">
        <f t="shared" si="278"/>
        <v>5.61</v>
      </c>
      <c r="AG267" s="20">
        <f t="shared" si="278"/>
        <v>7.7700000000000005</v>
      </c>
      <c r="AH267" s="20">
        <f t="shared" si="278"/>
        <v>23.909999999999997</v>
      </c>
      <c r="AI267" s="20">
        <f t="shared" si="278"/>
        <v>27.522</v>
      </c>
      <c r="AK267" s="20">
        <f>MIN(AK21:AK50)</f>
        <v>11.04</v>
      </c>
      <c r="AL267" s="20">
        <f>MIN(AL21:AL50)</f>
        <v>10.690000000000001</v>
      </c>
      <c r="AM267" s="20">
        <f>MIN(AM21:AM50)</f>
        <v>21.73</v>
      </c>
    </row>
    <row r="268" spans="2:39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S268" s="1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K268" s="5"/>
      <c r="AL268" s="5"/>
      <c r="AM268" s="5"/>
    </row>
    <row r="269" spans="1:39" ht="12.75">
      <c r="A269" t="s">
        <v>42</v>
      </c>
      <c r="B269" s="17">
        <f>+A11</f>
        <v>1901</v>
      </c>
      <c r="C269" s="17">
        <f>A40</f>
        <v>1930</v>
      </c>
      <c r="D269" s="5"/>
      <c r="E269" s="17">
        <f>+C269-B269+1</f>
        <v>30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1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K269" s="5"/>
      <c r="AL269" s="5"/>
      <c r="AM269" s="5"/>
    </row>
    <row r="270" spans="1:39" ht="12.75">
      <c r="A270" s="5" t="s">
        <v>43</v>
      </c>
      <c r="B270" s="26">
        <f aca="true" t="shared" si="279" ref="B270:M270">AVERAGE(B11:B40)</f>
        <v>1.0303333333333333</v>
      </c>
      <c r="C270" s="26">
        <f t="shared" si="279"/>
        <v>1.0610000000000002</v>
      </c>
      <c r="D270" s="26">
        <f t="shared" si="279"/>
        <v>1.6176666666666664</v>
      </c>
      <c r="E270" s="26">
        <f t="shared" si="279"/>
        <v>2.3703333333333343</v>
      </c>
      <c r="F270" s="26">
        <f t="shared" si="279"/>
        <v>3.482666666666666</v>
      </c>
      <c r="G270" s="26">
        <f t="shared" si="279"/>
        <v>4.283666666666666</v>
      </c>
      <c r="H270" s="26">
        <f t="shared" si="279"/>
        <v>4.191999999999999</v>
      </c>
      <c r="I270" s="26">
        <f t="shared" si="279"/>
        <v>3.5773333333333333</v>
      </c>
      <c r="J270" s="26">
        <f t="shared" si="279"/>
        <v>3.947333333333333</v>
      </c>
      <c r="K270" s="26">
        <f t="shared" si="279"/>
        <v>2.509</v>
      </c>
      <c r="L270" s="26">
        <f t="shared" si="279"/>
        <v>1.7950000000000004</v>
      </c>
      <c r="M270" s="26">
        <f t="shared" si="279"/>
        <v>1.1520000000000001</v>
      </c>
      <c r="N270" s="5">
        <f>SUM(B270:M270)</f>
        <v>31.018333333333334</v>
      </c>
      <c r="O270" s="26">
        <f>AVERAGE(O11:O40)</f>
        <v>31.018333333333334</v>
      </c>
      <c r="P270" s="26"/>
      <c r="Q270" s="5"/>
      <c r="R270" s="5"/>
      <c r="S270" s="25">
        <f>AVERAGE(S11:S40)</f>
        <v>12</v>
      </c>
      <c r="T270" s="26"/>
      <c r="U270" s="26">
        <f aca="true" t="shared" si="280" ref="U270:AI270">AVERAGE(U11:U40)</f>
        <v>7.470666666666667</v>
      </c>
      <c r="V270" s="26">
        <f t="shared" si="280"/>
        <v>7.433333333333334</v>
      </c>
      <c r="W270" s="26">
        <f t="shared" si="280"/>
        <v>12.052999999999999</v>
      </c>
      <c r="X270" s="26">
        <f t="shared" si="280"/>
        <v>12.148399999999999</v>
      </c>
      <c r="Y270" s="26">
        <f t="shared" si="280"/>
        <v>8.251333333333331</v>
      </c>
      <c r="Z270" s="26">
        <f t="shared" si="280"/>
        <v>8.3924</v>
      </c>
      <c r="AA270" s="26">
        <f t="shared" si="280"/>
        <v>3.250333333333333</v>
      </c>
      <c r="AB270" s="26">
        <f t="shared" si="280"/>
        <v>3.2877999999999994</v>
      </c>
      <c r="AC270" s="26">
        <f t="shared" si="280"/>
        <v>31.22953333333333</v>
      </c>
      <c r="AD270" s="26">
        <f t="shared" si="280"/>
        <v>21.85333333333333</v>
      </c>
      <c r="AE270" s="26">
        <f t="shared" si="280"/>
        <v>21.982199999999995</v>
      </c>
      <c r="AF270" s="26">
        <f t="shared" si="280"/>
        <v>9.11566666666667</v>
      </c>
      <c r="AG270" s="26">
        <f t="shared" si="280"/>
        <v>9.255199999999999</v>
      </c>
      <c r="AH270" s="26">
        <f t="shared" si="280"/>
        <v>31.012666666666668</v>
      </c>
      <c r="AI270" s="26">
        <f t="shared" si="280"/>
        <v>31.05426666666667</v>
      </c>
      <c r="AK270" s="26">
        <f>AVERAGE(AK11:AK40)</f>
        <v>13.84566666666667</v>
      </c>
      <c r="AL270" s="26">
        <f>AVERAGE(AL11:AL40)</f>
        <v>17.172666666666668</v>
      </c>
      <c r="AM270" s="26">
        <f>AVERAGE(AM11:AM40)</f>
        <v>31.014333333333333</v>
      </c>
    </row>
    <row r="271" spans="1:39" ht="12.75">
      <c r="A271" t="s">
        <v>44</v>
      </c>
      <c r="B271" s="18">
        <f aca="true" t="shared" si="281" ref="B271:M271">MEDIAN(B11:B40)</f>
        <v>0.915</v>
      </c>
      <c r="C271" s="18">
        <f t="shared" si="281"/>
        <v>0.92</v>
      </c>
      <c r="D271" s="18">
        <f t="shared" si="281"/>
        <v>1.58</v>
      </c>
      <c r="E271" s="18">
        <f t="shared" si="281"/>
        <v>2.26</v>
      </c>
      <c r="F271" s="18">
        <f t="shared" si="281"/>
        <v>3.4400000000000004</v>
      </c>
      <c r="G271" s="18">
        <f t="shared" si="281"/>
        <v>4.27</v>
      </c>
      <c r="H271" s="18">
        <f t="shared" si="281"/>
        <v>4.005</v>
      </c>
      <c r="I271" s="18">
        <f t="shared" si="281"/>
        <v>3.26</v>
      </c>
      <c r="J271" s="18">
        <f t="shared" si="281"/>
        <v>3.7</v>
      </c>
      <c r="K271" s="18">
        <f t="shared" si="281"/>
        <v>2.41</v>
      </c>
      <c r="L271" s="18">
        <f t="shared" si="281"/>
        <v>1.5350000000000001</v>
      </c>
      <c r="M271" s="18">
        <f t="shared" si="281"/>
        <v>1.105</v>
      </c>
      <c r="O271" s="18">
        <f>MEDIAN(O11:O40)</f>
        <v>31.53</v>
      </c>
      <c r="P271" s="18"/>
      <c r="Q271" s="5"/>
      <c r="R271" s="5"/>
      <c r="S271" s="19">
        <f>MEDIAN(S11:S40)</f>
        <v>12</v>
      </c>
      <c r="T271" s="18"/>
      <c r="U271" s="18">
        <f aca="true" t="shared" si="282" ref="U271:AI271">MEDIAN(U11:U40)</f>
        <v>7.33</v>
      </c>
      <c r="V271" s="18">
        <f t="shared" si="282"/>
        <v>7.611</v>
      </c>
      <c r="W271" s="18">
        <f t="shared" si="282"/>
        <v>11.989999999999998</v>
      </c>
      <c r="X271" s="18">
        <f t="shared" si="282"/>
        <v>12.254999999999999</v>
      </c>
      <c r="Y271" s="18">
        <f t="shared" si="282"/>
        <v>8.035</v>
      </c>
      <c r="Z271" s="18">
        <f t="shared" si="282"/>
        <v>8.329</v>
      </c>
      <c r="AA271" s="18">
        <f t="shared" si="282"/>
        <v>3.215</v>
      </c>
      <c r="AB271" s="18">
        <f t="shared" si="282"/>
        <v>3.239</v>
      </c>
      <c r="AC271" s="18">
        <f t="shared" si="282"/>
        <v>31.264</v>
      </c>
      <c r="AD271" s="18">
        <f t="shared" si="282"/>
        <v>21.515</v>
      </c>
      <c r="AE271" s="18">
        <f t="shared" si="282"/>
        <v>21.980999999999998</v>
      </c>
      <c r="AF271" s="18">
        <f t="shared" si="282"/>
        <v>9.065000000000001</v>
      </c>
      <c r="AG271" s="18">
        <f t="shared" si="282"/>
        <v>9.312999999999999</v>
      </c>
      <c r="AH271" s="18">
        <f t="shared" si="282"/>
        <v>30.665</v>
      </c>
      <c r="AI271" s="18">
        <f t="shared" si="282"/>
        <v>31.251999999999995</v>
      </c>
      <c r="AK271" s="18">
        <f>MEDIAN(AK11:AK40)</f>
        <v>13.985</v>
      </c>
      <c r="AL271" s="18">
        <f>MEDIAN(AL11:AL40)</f>
        <v>16.585</v>
      </c>
      <c r="AM271" s="18">
        <f>MEDIAN(AM11:AM40)</f>
        <v>29.760000000000005</v>
      </c>
    </row>
    <row r="272" spans="1:39" ht="12.75">
      <c r="A272" t="s">
        <v>45</v>
      </c>
      <c r="B272" s="18">
        <f aca="true" t="shared" si="283" ref="B272:M272">MODE(B11:B40)</f>
        <v>0.63</v>
      </c>
      <c r="C272" s="18" t="e">
        <f t="shared" si="283"/>
        <v>#N/A</v>
      </c>
      <c r="D272" s="18">
        <f t="shared" si="283"/>
        <v>1.12</v>
      </c>
      <c r="E272" s="18">
        <f t="shared" si="283"/>
        <v>1.59</v>
      </c>
      <c r="F272" s="18" t="e">
        <f t="shared" si="283"/>
        <v>#N/A</v>
      </c>
      <c r="G272" s="18">
        <f t="shared" si="283"/>
        <v>4.33</v>
      </c>
      <c r="H272" s="18">
        <f t="shared" si="283"/>
        <v>5.83</v>
      </c>
      <c r="I272" s="18">
        <f t="shared" si="283"/>
        <v>1.98</v>
      </c>
      <c r="J272" s="18">
        <f t="shared" si="283"/>
        <v>5.49</v>
      </c>
      <c r="K272" s="18">
        <f t="shared" si="283"/>
        <v>2.82</v>
      </c>
      <c r="L272" s="18">
        <f t="shared" si="283"/>
        <v>1.56</v>
      </c>
      <c r="M272" s="18">
        <f t="shared" si="283"/>
        <v>1.14</v>
      </c>
      <c r="O272" s="18" t="e">
        <f>MODE(O11:O40)</f>
        <v>#N/A</v>
      </c>
      <c r="P272" s="18"/>
      <c r="Q272" s="5"/>
      <c r="R272" s="5"/>
      <c r="S272" s="19">
        <f>MODE(S11:S40)</f>
        <v>12</v>
      </c>
      <c r="T272" s="18"/>
      <c r="U272" s="18">
        <f aca="true" t="shared" si="284" ref="U272:AI272">MODE(U11:U40)</f>
        <v>6.26</v>
      </c>
      <c r="V272" s="18" t="e">
        <f t="shared" si="284"/>
        <v>#N/A</v>
      </c>
      <c r="W272" s="18" t="e">
        <f t="shared" si="284"/>
        <v>#N/A</v>
      </c>
      <c r="X272" s="18" t="e">
        <f t="shared" si="284"/>
        <v>#N/A</v>
      </c>
      <c r="Y272" s="18" t="e">
        <f t="shared" si="284"/>
        <v>#N/A</v>
      </c>
      <c r="Z272" s="18" t="e">
        <f t="shared" si="284"/>
        <v>#N/A</v>
      </c>
      <c r="AA272" s="18">
        <f t="shared" si="284"/>
        <v>3.62</v>
      </c>
      <c r="AB272" s="18">
        <f t="shared" si="284"/>
        <v>3.102</v>
      </c>
      <c r="AC272" s="18">
        <f t="shared" si="284"/>
        <v>29.65</v>
      </c>
      <c r="AD272" s="18" t="e">
        <f t="shared" si="284"/>
        <v>#N/A</v>
      </c>
      <c r="AE272" s="18" t="e">
        <f t="shared" si="284"/>
        <v>#N/A</v>
      </c>
      <c r="AF272" s="18" t="e">
        <f t="shared" si="284"/>
        <v>#N/A</v>
      </c>
      <c r="AG272" s="18" t="e">
        <f t="shared" si="284"/>
        <v>#N/A</v>
      </c>
      <c r="AH272" s="18" t="e">
        <f t="shared" si="284"/>
        <v>#N/A</v>
      </c>
      <c r="AI272" s="18">
        <f t="shared" si="284"/>
        <v>31.512</v>
      </c>
      <c r="AK272" s="18" t="e">
        <f>MODE(AK11:AK40)</f>
        <v>#N/A</v>
      </c>
      <c r="AL272" s="18" t="e">
        <f>MODE(AL11:AL40)</f>
        <v>#N/A</v>
      </c>
      <c r="AM272" s="18" t="e">
        <f>MODE(AM11:AM40)</f>
        <v>#N/A</v>
      </c>
    </row>
    <row r="273" spans="1:39" ht="12.75">
      <c r="A273" s="5" t="s">
        <v>46</v>
      </c>
      <c r="B273" s="5">
        <f aca="true" t="shared" si="285" ref="B273:M273">STDEVP(B11:B40)</f>
        <v>0.49346721156414125</v>
      </c>
      <c r="C273" s="5">
        <f t="shared" si="285"/>
        <v>0.5485699590754123</v>
      </c>
      <c r="D273" s="5">
        <f t="shared" si="285"/>
        <v>0.6812766610481304</v>
      </c>
      <c r="E273" s="5">
        <f t="shared" si="285"/>
        <v>0.9723081930243205</v>
      </c>
      <c r="F273" s="5">
        <f t="shared" si="285"/>
        <v>1.2542698628640065</v>
      </c>
      <c r="G273" s="5">
        <f t="shared" si="285"/>
        <v>1.8147993155044906</v>
      </c>
      <c r="H273" s="5">
        <f t="shared" si="285"/>
        <v>1.2631162522375636</v>
      </c>
      <c r="I273" s="5">
        <f t="shared" si="285"/>
        <v>1.5884330503850497</v>
      </c>
      <c r="J273" s="5">
        <f t="shared" si="285"/>
        <v>1.285967685787204</v>
      </c>
      <c r="K273" s="5">
        <f t="shared" si="285"/>
        <v>1.281003122556694</v>
      </c>
      <c r="L273" s="5">
        <f t="shared" si="285"/>
        <v>1.0747736195745277</v>
      </c>
      <c r="M273" s="5">
        <f t="shared" si="285"/>
        <v>0.5897592729241309</v>
      </c>
      <c r="O273" s="5">
        <f>STDEVP(O11:O40)</f>
        <v>3.959439424407913</v>
      </c>
      <c r="P273" s="5"/>
      <c r="Q273" s="5"/>
      <c r="R273" s="5"/>
      <c r="S273" s="13">
        <f>STDEVP(S11:S40)</f>
        <v>0</v>
      </c>
      <c r="U273" s="5">
        <f aca="true" t="shared" si="286" ref="U273:AI273">STDEVP(U11:U40)</f>
        <v>1.5381936014544906</v>
      </c>
      <c r="V273" s="5">
        <f t="shared" si="286"/>
        <v>0.5998636141287079</v>
      </c>
      <c r="W273" s="5">
        <f t="shared" si="286"/>
        <v>2.0706426538637754</v>
      </c>
      <c r="X273" s="5">
        <f t="shared" si="286"/>
        <v>0.9301705076669188</v>
      </c>
      <c r="Y273" s="5">
        <f t="shared" si="286"/>
        <v>2.1872505318067543</v>
      </c>
      <c r="Z273" s="5">
        <f t="shared" si="286"/>
        <v>1.0127110018822425</v>
      </c>
      <c r="AA273" s="5">
        <f t="shared" si="286"/>
        <v>0.7137762643542827</v>
      </c>
      <c r="AB273" s="5">
        <f t="shared" si="286"/>
        <v>0.22515200791169218</v>
      </c>
      <c r="AC273" s="5">
        <f t="shared" si="286"/>
        <v>1.6625300144324886</v>
      </c>
      <c r="AD273" s="5">
        <f t="shared" si="286"/>
        <v>3.1689507552010006</v>
      </c>
      <c r="AE273" s="5">
        <f t="shared" si="286"/>
        <v>1.4530582323729038</v>
      </c>
      <c r="AF273" s="5">
        <f t="shared" si="286"/>
        <v>1.924133888850306</v>
      </c>
      <c r="AG273" s="5">
        <f t="shared" si="286"/>
        <v>0.7104947759601521</v>
      </c>
      <c r="AH273" s="5">
        <f t="shared" si="286"/>
        <v>3.8966917022292336</v>
      </c>
      <c r="AI273" s="5">
        <f t="shared" si="286"/>
        <v>1.762069369299127</v>
      </c>
      <c r="AK273" s="5">
        <f>STDEVP(AK11:AK40)</f>
        <v>2.3430815654223514</v>
      </c>
      <c r="AL273" s="5">
        <f>STDEVP(AL11:AL40)</f>
        <v>3.579775536104019</v>
      </c>
      <c r="AM273" s="5">
        <f>STDEVP(AM11:AM40)</f>
        <v>4.325709716977752</v>
      </c>
    </row>
    <row r="274" spans="1:39" ht="12.75">
      <c r="A274" s="5" t="s">
        <v>47</v>
      </c>
      <c r="B274" s="5">
        <f>B270/31</f>
        <v>0.033236559139784946</v>
      </c>
      <c r="C274" s="5">
        <f>C270/28.5</f>
        <v>0.0372280701754386</v>
      </c>
      <c r="D274" s="5">
        <f>D270/31</f>
        <v>0.05218279569892472</v>
      </c>
      <c r="E274" s="5">
        <f>E270/30</f>
        <v>0.07901111111111114</v>
      </c>
      <c r="F274" s="5">
        <f>F270/31</f>
        <v>0.11234408602150535</v>
      </c>
      <c r="G274" s="5">
        <f>G270/30</f>
        <v>0.14278888888888888</v>
      </c>
      <c r="H274" s="5">
        <f>H270/31</f>
        <v>0.1352258064516129</v>
      </c>
      <c r="I274" s="5">
        <f>I270/31</f>
        <v>0.11539784946236559</v>
      </c>
      <c r="J274" s="5">
        <f>J270/30</f>
        <v>0.13157777777777777</v>
      </c>
      <c r="K274" s="5">
        <f>K270/31</f>
        <v>0.08093548387096774</v>
      </c>
      <c r="L274" s="5">
        <f>L270/30</f>
        <v>0.05983333333333334</v>
      </c>
      <c r="M274" s="5">
        <f>M270/31</f>
        <v>0.03716129032258065</v>
      </c>
      <c r="N274" s="5">
        <f>N270/365.25</f>
        <v>0.08492356833219257</v>
      </c>
      <c r="O274" s="5">
        <f>O270/365.25</f>
        <v>0.08492356833219257</v>
      </c>
      <c r="P274" s="5"/>
      <c r="Q274" s="13"/>
      <c r="R274" s="5"/>
      <c r="U274" s="5">
        <f>U270/(31+30+31)</f>
        <v>0.08120289855072464</v>
      </c>
      <c r="V274" s="5">
        <f>V270/(31+30+31)</f>
        <v>0.08079710144927536</v>
      </c>
      <c r="W274" s="5">
        <f>W270/(30+31+31)</f>
        <v>0.13101086956521737</v>
      </c>
      <c r="X274" s="5">
        <f>X270/(30+31+31)</f>
        <v>0.1320478260869565</v>
      </c>
      <c r="Y274" s="5">
        <f>Y270/(30+31+30)</f>
        <v>0.09067399267399265</v>
      </c>
      <c r="Z274" s="5">
        <f>Z270/(30+31+30)</f>
        <v>0.09222417582417583</v>
      </c>
      <c r="AA274" s="5">
        <f>AA270/(31+31+28.25)</f>
        <v>0.036014773776546626</v>
      </c>
      <c r="AB274" s="5">
        <f>AB270/(31+31+28.25)</f>
        <v>0.036429916897506916</v>
      </c>
      <c r="AC274" s="5">
        <f>AC270/365.25</f>
        <v>0.08550180241843484</v>
      </c>
      <c r="AD274" s="5">
        <f>AD270/(30+31+30+31+31+30)</f>
        <v>0.11941712204007285</v>
      </c>
      <c r="AE274" s="5">
        <f>AE270/(30+31+30+31+31+30)</f>
        <v>0.12012131147540982</v>
      </c>
      <c r="AF274" s="5">
        <f>AF270/(31+30+31+31+28.25+31)</f>
        <v>0.05001737540009146</v>
      </c>
      <c r="AG274" s="5">
        <f>AG270/(31+30+31+31+28.25+31)</f>
        <v>0.050782990397805206</v>
      </c>
      <c r="AH274" s="5">
        <f>AH270/365.25</f>
        <v>0.08490805384439881</v>
      </c>
      <c r="AI274" s="5">
        <f>AI270/(31+30+31+31+28.25+31)</f>
        <v>0.17039378143575676</v>
      </c>
      <c r="AK274" s="5">
        <f>AK270/365.25</f>
        <v>0.03790736938170204</v>
      </c>
      <c r="AL274" s="5">
        <f>AL270/365.25</f>
        <v>0.047016198950490536</v>
      </c>
      <c r="AM274" s="5">
        <f>AM270/365.25</f>
        <v>0.08491261692904403</v>
      </c>
    </row>
    <row r="275" spans="1:39" ht="12.75">
      <c r="A275" s="20" t="s">
        <v>36</v>
      </c>
      <c r="B275" s="20">
        <f aca="true" t="shared" si="287" ref="B275:M275">MAX(B11:B40)</f>
        <v>2.3</v>
      </c>
      <c r="C275" s="20">
        <f t="shared" si="287"/>
        <v>3.03</v>
      </c>
      <c r="D275" s="20">
        <f t="shared" si="287"/>
        <v>3.03</v>
      </c>
      <c r="E275" s="20">
        <f t="shared" si="287"/>
        <v>4.89</v>
      </c>
      <c r="F275" s="20">
        <f t="shared" si="287"/>
        <v>6.52</v>
      </c>
      <c r="G275" s="20">
        <f t="shared" si="287"/>
        <v>7.36</v>
      </c>
      <c r="H275" s="20">
        <f t="shared" si="287"/>
        <v>6.92</v>
      </c>
      <c r="I275" s="20">
        <f t="shared" si="287"/>
        <v>7.25</v>
      </c>
      <c r="J275" s="20">
        <f t="shared" si="287"/>
        <v>7.08</v>
      </c>
      <c r="K275" s="20">
        <f t="shared" si="287"/>
        <v>6.69</v>
      </c>
      <c r="L275" s="20">
        <f t="shared" si="287"/>
        <v>4.76</v>
      </c>
      <c r="M275" s="20">
        <f t="shared" si="287"/>
        <v>2.25</v>
      </c>
      <c r="N275" s="20"/>
      <c r="O275" s="20">
        <f>MAX(O11:O40)</f>
        <v>37.86</v>
      </c>
      <c r="P275" s="20"/>
      <c r="Q275" s="5"/>
      <c r="R275" s="5"/>
      <c r="S275" s="27">
        <f>MAX(S11:S40)</f>
        <v>12</v>
      </c>
      <c r="T275" s="20"/>
      <c r="U275" s="20">
        <f aca="true" t="shared" si="288" ref="U275:AI275">MAX(U11:U40)</f>
        <v>10.690000000000001</v>
      </c>
      <c r="V275" s="20">
        <f t="shared" si="288"/>
        <v>8.42</v>
      </c>
      <c r="W275" s="20">
        <f t="shared" si="288"/>
        <v>16.29</v>
      </c>
      <c r="X275" s="20">
        <f t="shared" si="288"/>
        <v>13.584</v>
      </c>
      <c r="Y275" s="20">
        <f t="shared" si="288"/>
        <v>13.91</v>
      </c>
      <c r="Z275" s="20">
        <f t="shared" si="288"/>
        <v>10.755999999999998</v>
      </c>
      <c r="AA275" s="20">
        <f t="shared" si="288"/>
        <v>5.5600000000000005</v>
      </c>
      <c r="AB275" s="20">
        <f t="shared" si="288"/>
        <v>3.72</v>
      </c>
      <c r="AC275" s="20">
        <f t="shared" si="288"/>
        <v>34.232</v>
      </c>
      <c r="AD275" s="20">
        <f t="shared" si="288"/>
        <v>29.15</v>
      </c>
      <c r="AE275" s="20">
        <f t="shared" si="288"/>
        <v>24.544000000000004</v>
      </c>
      <c r="AF275" s="20">
        <f t="shared" si="288"/>
        <v>13.02</v>
      </c>
      <c r="AG275" s="20">
        <f t="shared" si="288"/>
        <v>10.698</v>
      </c>
      <c r="AH275" s="20">
        <f t="shared" si="288"/>
        <v>40.65</v>
      </c>
      <c r="AI275" s="20">
        <f t="shared" si="288"/>
        <v>34.45400000000001</v>
      </c>
      <c r="AK275" s="20">
        <f>MAX(AK11:AK40)</f>
        <v>18.52</v>
      </c>
      <c r="AL275" s="20">
        <f>MAX(AL11:AL40)</f>
        <v>25.380000000000003</v>
      </c>
      <c r="AM275" s="20">
        <f>MAX(AM11:AM40)</f>
        <v>38.78</v>
      </c>
    </row>
    <row r="276" spans="1:39" ht="12.75">
      <c r="A276" s="20" t="s">
        <v>37</v>
      </c>
      <c r="B276" s="20">
        <f aca="true" t="shared" si="289" ref="B276:M276">MIN(B11:B40)</f>
        <v>0.42</v>
      </c>
      <c r="C276" s="20">
        <f t="shared" si="289"/>
        <v>0.22</v>
      </c>
      <c r="D276" s="20">
        <f t="shared" si="289"/>
        <v>0.17</v>
      </c>
      <c r="E276" s="20">
        <f t="shared" si="289"/>
        <v>0.93</v>
      </c>
      <c r="F276" s="20">
        <f t="shared" si="289"/>
        <v>1.14</v>
      </c>
      <c r="G276" s="20">
        <f t="shared" si="289"/>
        <v>0.6</v>
      </c>
      <c r="H276" s="20">
        <f t="shared" si="289"/>
        <v>2.34</v>
      </c>
      <c r="I276" s="20">
        <f t="shared" si="289"/>
        <v>0.99</v>
      </c>
      <c r="J276" s="20">
        <f t="shared" si="289"/>
        <v>1.95</v>
      </c>
      <c r="K276" s="20">
        <f t="shared" si="289"/>
        <v>0.74</v>
      </c>
      <c r="L276" s="20">
        <f t="shared" si="289"/>
        <v>0.29</v>
      </c>
      <c r="M276" s="20">
        <f t="shared" si="289"/>
        <v>0.09</v>
      </c>
      <c r="N276" s="20"/>
      <c r="O276" s="20">
        <f>MIN(O11:O40)</f>
        <v>19.489999999999995</v>
      </c>
      <c r="P276" s="20"/>
      <c r="Q276" s="5"/>
      <c r="R276" s="5"/>
      <c r="S276" s="27">
        <f>MIN(S11:S40)</f>
        <v>12</v>
      </c>
      <c r="T276" s="20"/>
      <c r="U276" s="20">
        <f aca="true" t="shared" si="290" ref="U276:AI276">MIN(U11:U40)</f>
        <v>3.7299999999999995</v>
      </c>
      <c r="V276" s="20">
        <f t="shared" si="290"/>
        <v>6.008</v>
      </c>
      <c r="W276" s="20">
        <f t="shared" si="290"/>
        <v>6.5</v>
      </c>
      <c r="X276" s="20">
        <f t="shared" si="290"/>
        <v>9.669999999999998</v>
      </c>
      <c r="Y276" s="20">
        <f t="shared" si="290"/>
        <v>4.44</v>
      </c>
      <c r="Z276" s="20">
        <f t="shared" si="290"/>
        <v>6.162000000000001</v>
      </c>
      <c r="AA276" s="20">
        <f t="shared" si="290"/>
        <v>1.6</v>
      </c>
      <c r="AB276" s="20">
        <f t="shared" si="290"/>
        <v>2.91</v>
      </c>
      <c r="AC276" s="20">
        <f t="shared" si="290"/>
        <v>27.029999999999994</v>
      </c>
      <c r="AD276" s="20">
        <f t="shared" si="290"/>
        <v>14.27</v>
      </c>
      <c r="AE276" s="20">
        <f t="shared" si="290"/>
        <v>18.692</v>
      </c>
      <c r="AF276" s="20">
        <f t="shared" si="290"/>
        <v>5.61</v>
      </c>
      <c r="AG276" s="20">
        <f t="shared" si="290"/>
        <v>7.7700000000000005</v>
      </c>
      <c r="AH276" s="20">
        <f t="shared" si="290"/>
        <v>23.67</v>
      </c>
      <c r="AI276" s="20">
        <f t="shared" si="290"/>
        <v>27.176</v>
      </c>
      <c r="AK276" s="20">
        <f>MIN(AK11:AK40)</f>
        <v>7.3999999999999995</v>
      </c>
      <c r="AL276" s="20">
        <f>MIN(AL11:AL40)</f>
        <v>12.069999999999999</v>
      </c>
      <c r="AM276" s="20">
        <f>MIN(AM11:AM40)</f>
        <v>23.770000000000003</v>
      </c>
    </row>
    <row r="277" spans="2:2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S277" s="13"/>
      <c r="T277"/>
      <c r="U277"/>
      <c r="V277"/>
      <c r="W277"/>
      <c r="X277"/>
    </row>
    <row r="278" spans="2:2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S278" s="13"/>
      <c r="T278"/>
      <c r="U278"/>
      <c r="V278"/>
      <c r="W278"/>
      <c r="X278"/>
    </row>
    <row r="279" spans="2:2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S279"/>
      <c r="T279"/>
      <c r="U279"/>
      <c r="V279"/>
      <c r="W279"/>
      <c r="X279"/>
    </row>
    <row r="280" spans="2:2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S280"/>
      <c r="T280"/>
      <c r="U280"/>
      <c r="V280"/>
      <c r="W280"/>
      <c r="X280"/>
    </row>
    <row r="281" spans="2:2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S281"/>
      <c r="T281"/>
      <c r="U281"/>
      <c r="V281"/>
      <c r="W281"/>
      <c r="X281"/>
    </row>
    <row r="282" spans="2:2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S282"/>
      <c r="T282"/>
      <c r="U282"/>
      <c r="V282"/>
      <c r="W282"/>
      <c r="X282"/>
    </row>
    <row r="283" spans="2:2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S283"/>
      <c r="T283"/>
      <c r="U283"/>
      <c r="V283"/>
      <c r="W283"/>
      <c r="X283"/>
    </row>
    <row r="284" spans="2:2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S284"/>
      <c r="T284"/>
      <c r="U284"/>
      <c r="V284"/>
      <c r="W284"/>
      <c r="X284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zoomScale="90" zoomScaleNormal="90" zoomScalePageLayoutView="0" workbookViewId="0" topLeftCell="A1">
      <pane xSplit="1" ySplit="4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30" sqref="T130"/>
    </sheetView>
  </sheetViews>
  <sheetFormatPr defaultColWidth="9.140625" defaultRowHeight="12.75"/>
  <cols>
    <col min="1" max="30" width="6.7109375" style="0" customWidth="1"/>
  </cols>
  <sheetData>
    <row r="1" spans="1:8" ht="12.75">
      <c r="A1" s="1" t="s">
        <v>0</v>
      </c>
      <c r="H1" t="s">
        <v>1</v>
      </c>
    </row>
    <row r="2" spans="1:16" ht="12.75">
      <c r="A2" t="s">
        <v>10</v>
      </c>
      <c r="B2" s="6"/>
      <c r="D2" s="1" t="s">
        <v>54</v>
      </c>
      <c r="H2" t="s">
        <v>11</v>
      </c>
      <c r="O2" s="3"/>
      <c r="P2" s="3"/>
    </row>
    <row r="3" spans="1:16" ht="12.75">
      <c r="A3" s="1" t="s">
        <v>53</v>
      </c>
      <c r="B3" s="1"/>
      <c r="C3" s="1"/>
      <c r="D3" s="1"/>
      <c r="E3" s="10" t="s">
        <v>52</v>
      </c>
      <c r="O3" s="3"/>
      <c r="P3" s="3"/>
    </row>
    <row r="4" spans="1:28" s="12" customFormat="1" ht="12.75">
      <c r="A4"/>
      <c r="B4" s="9" t="s">
        <v>19</v>
      </c>
      <c r="C4" s="9" t="s">
        <v>23</v>
      </c>
      <c r="D4" s="9" t="s">
        <v>19</v>
      </c>
      <c r="E4" s="9" t="s">
        <v>24</v>
      </c>
      <c r="F4" s="9" t="s">
        <v>19</v>
      </c>
      <c r="G4" s="9" t="s">
        <v>25</v>
      </c>
      <c r="H4" s="9" t="s">
        <v>19</v>
      </c>
      <c r="I4" s="9" t="s">
        <v>26</v>
      </c>
      <c r="J4" s="9" t="s">
        <v>19</v>
      </c>
      <c r="K4" s="9" t="s">
        <v>27</v>
      </c>
      <c r="L4" s="9" t="s">
        <v>19</v>
      </c>
      <c r="M4" s="9" t="s">
        <v>28</v>
      </c>
      <c r="N4" s="9" t="s">
        <v>19</v>
      </c>
      <c r="O4" s="9" t="s">
        <v>29</v>
      </c>
      <c r="P4" s="9" t="s">
        <v>19</v>
      </c>
      <c r="Q4" s="9" t="s">
        <v>30</v>
      </c>
      <c r="R4" s="9" t="s">
        <v>19</v>
      </c>
      <c r="S4" s="9" t="s">
        <v>31</v>
      </c>
      <c r="T4" s="9" t="s">
        <v>19</v>
      </c>
      <c r="U4" s="9" t="s">
        <v>32</v>
      </c>
      <c r="V4" s="9" t="s">
        <v>19</v>
      </c>
      <c r="W4" s="9" t="s">
        <v>33</v>
      </c>
      <c r="X4" s="9" t="s">
        <v>19</v>
      </c>
      <c r="Y4" s="9" t="s">
        <v>34</v>
      </c>
      <c r="Z4" t="s">
        <v>19</v>
      </c>
      <c r="AA4" s="11" t="s">
        <v>35</v>
      </c>
      <c r="AB4" s="11"/>
    </row>
    <row r="5" spans="1:28" ht="12.75">
      <c r="A5">
        <v>1</v>
      </c>
      <c r="B5">
        <v>1961</v>
      </c>
      <c r="C5" s="5">
        <v>0.23</v>
      </c>
      <c r="D5">
        <v>1987</v>
      </c>
      <c r="E5" s="5">
        <v>0.11</v>
      </c>
      <c r="F5">
        <v>1910</v>
      </c>
      <c r="G5" s="5">
        <v>0.08</v>
      </c>
      <c r="H5">
        <v>1946</v>
      </c>
      <c r="I5" s="5">
        <v>0.64</v>
      </c>
      <c r="J5">
        <v>1986</v>
      </c>
      <c r="K5" s="5">
        <v>0.88</v>
      </c>
      <c r="L5">
        <v>1910</v>
      </c>
      <c r="M5" s="5">
        <v>0.48</v>
      </c>
      <c r="N5">
        <v>1936</v>
      </c>
      <c r="O5" s="5">
        <v>1.23</v>
      </c>
      <c r="P5">
        <v>1902</v>
      </c>
      <c r="Q5" s="5">
        <v>1.2</v>
      </c>
      <c r="R5">
        <v>1952</v>
      </c>
      <c r="S5" s="5">
        <v>0.84</v>
      </c>
      <c r="T5">
        <v>1953</v>
      </c>
      <c r="U5" s="5">
        <v>0.3</v>
      </c>
      <c r="V5">
        <v>1895</v>
      </c>
      <c r="W5" s="5">
        <v>1.67</v>
      </c>
      <c r="X5">
        <v>1895</v>
      </c>
      <c r="Y5" s="5">
        <v>1.37</v>
      </c>
      <c r="Z5">
        <v>1895</v>
      </c>
      <c r="AA5" s="5">
        <v>23.76</v>
      </c>
      <c r="AB5" s="5"/>
    </row>
    <row r="6" spans="1:28" ht="12.75">
      <c r="A6">
        <v>2</v>
      </c>
      <c r="B6">
        <v>1981</v>
      </c>
      <c r="C6" s="5">
        <v>0.29</v>
      </c>
      <c r="D6">
        <v>1993</v>
      </c>
      <c r="E6" s="5">
        <v>0.14</v>
      </c>
      <c r="F6">
        <v>1937</v>
      </c>
      <c r="G6" s="5">
        <v>0.22</v>
      </c>
      <c r="H6">
        <v>1997</v>
      </c>
      <c r="I6" s="5">
        <v>0.73</v>
      </c>
      <c r="J6">
        <v>1948</v>
      </c>
      <c r="K6" s="5">
        <v>0.95</v>
      </c>
      <c r="L6">
        <v>1912</v>
      </c>
      <c r="M6" s="5">
        <v>0.81</v>
      </c>
      <c r="N6">
        <v>1998</v>
      </c>
      <c r="O6" s="5">
        <v>1.25</v>
      </c>
      <c r="P6">
        <v>1930</v>
      </c>
      <c r="Q6" s="5">
        <v>1.23</v>
      </c>
      <c r="R6">
        <v>1976</v>
      </c>
      <c r="S6" s="5">
        <v>0.96</v>
      </c>
      <c r="T6">
        <v>1952</v>
      </c>
      <c r="U6" s="5">
        <v>0.31</v>
      </c>
      <c r="V6">
        <v>1896</v>
      </c>
      <c r="W6" s="5">
        <v>3.2</v>
      </c>
      <c r="X6">
        <v>1896</v>
      </c>
      <c r="Y6" s="5">
        <v>0.94</v>
      </c>
      <c r="Z6">
        <v>1896</v>
      </c>
      <c r="AA6" s="5">
        <v>34.29</v>
      </c>
      <c r="AB6" s="5"/>
    </row>
    <row r="7" spans="1:28" ht="12.75">
      <c r="A7">
        <v>3</v>
      </c>
      <c r="B7">
        <v>1904</v>
      </c>
      <c r="C7" s="5">
        <v>0.3</v>
      </c>
      <c r="D7">
        <v>1969</v>
      </c>
      <c r="E7" s="5">
        <v>0.17</v>
      </c>
      <c r="F7">
        <v>1895</v>
      </c>
      <c r="G7" s="5">
        <v>0.33</v>
      </c>
      <c r="H7">
        <v>1901</v>
      </c>
      <c r="I7" s="5">
        <v>0.83</v>
      </c>
      <c r="J7">
        <v>1966</v>
      </c>
      <c r="K7" s="5">
        <v>1</v>
      </c>
      <c r="L7">
        <v>1900</v>
      </c>
      <c r="M7" s="5">
        <v>1.42</v>
      </c>
      <c r="N7">
        <v>1933</v>
      </c>
      <c r="O7" s="5">
        <v>1.55</v>
      </c>
      <c r="P7">
        <v>1933</v>
      </c>
      <c r="Q7" s="5">
        <v>1.33</v>
      </c>
      <c r="R7">
        <v>2009</v>
      </c>
      <c r="S7" s="5">
        <v>1.13</v>
      </c>
      <c r="T7">
        <v>1976</v>
      </c>
      <c r="U7" s="5">
        <v>0.49</v>
      </c>
      <c r="V7">
        <v>1897</v>
      </c>
      <c r="W7" s="5">
        <v>1.37</v>
      </c>
      <c r="X7">
        <v>1897</v>
      </c>
      <c r="Y7" s="5">
        <v>1.03</v>
      </c>
      <c r="Z7">
        <v>1897</v>
      </c>
      <c r="AA7" s="5">
        <v>31.1</v>
      </c>
      <c r="AB7" s="5"/>
    </row>
    <row r="8" spans="1:28" ht="12.75">
      <c r="A8">
        <v>4</v>
      </c>
      <c r="B8">
        <v>1957</v>
      </c>
      <c r="C8" s="5">
        <v>0.35</v>
      </c>
      <c r="D8">
        <v>1958</v>
      </c>
      <c r="E8" s="5">
        <v>0.2</v>
      </c>
      <c r="F8">
        <v>1960</v>
      </c>
      <c r="G8" s="5">
        <v>0.36</v>
      </c>
      <c r="H8">
        <v>1915</v>
      </c>
      <c r="I8" s="5">
        <v>0.9</v>
      </c>
      <c r="J8">
        <v>1900</v>
      </c>
      <c r="K8" s="5">
        <v>1.41</v>
      </c>
      <c r="L8">
        <v>1918</v>
      </c>
      <c r="M8" s="5">
        <v>1.52</v>
      </c>
      <c r="N8">
        <v>1916</v>
      </c>
      <c r="O8" s="5">
        <v>1.61</v>
      </c>
      <c r="P8">
        <v>1970</v>
      </c>
      <c r="Q8" s="5">
        <v>1.38</v>
      </c>
      <c r="R8">
        <v>1950</v>
      </c>
      <c r="S8" s="5">
        <v>1.19</v>
      </c>
      <c r="T8">
        <v>1895</v>
      </c>
      <c r="U8" s="5">
        <v>0.58</v>
      </c>
      <c r="V8">
        <v>1898</v>
      </c>
      <c r="W8" s="5">
        <v>1.33</v>
      </c>
      <c r="X8">
        <v>1898</v>
      </c>
      <c r="Y8" s="5">
        <v>0.44</v>
      </c>
      <c r="Z8">
        <v>1898</v>
      </c>
      <c r="AA8" s="5">
        <v>28.340000000000007</v>
      </c>
      <c r="AB8" s="5"/>
    </row>
    <row r="9" spans="1:28" ht="12.75">
      <c r="A9">
        <v>5</v>
      </c>
      <c r="B9">
        <v>2003</v>
      </c>
      <c r="C9" s="5">
        <v>0.45</v>
      </c>
      <c r="D9">
        <v>1956</v>
      </c>
      <c r="E9" s="5">
        <v>0.3</v>
      </c>
      <c r="F9">
        <v>1999</v>
      </c>
      <c r="G9" s="5">
        <v>0.37</v>
      </c>
      <c r="H9">
        <v>1971</v>
      </c>
      <c r="I9" s="5">
        <v>0.93</v>
      </c>
      <c r="J9">
        <v>1931</v>
      </c>
      <c r="K9" s="5">
        <v>1.43</v>
      </c>
      <c r="L9">
        <v>1903</v>
      </c>
      <c r="M9" s="5">
        <v>1.56</v>
      </c>
      <c r="N9">
        <v>1975</v>
      </c>
      <c r="O9" s="5">
        <v>1.65</v>
      </c>
      <c r="P9">
        <v>1927</v>
      </c>
      <c r="Q9" s="5">
        <v>1.41</v>
      </c>
      <c r="R9">
        <v>1953</v>
      </c>
      <c r="S9" s="5">
        <v>1.3</v>
      </c>
      <c r="T9">
        <v>1964</v>
      </c>
      <c r="U9" s="5">
        <v>0.68</v>
      </c>
      <c r="V9">
        <v>1899</v>
      </c>
      <c r="W9" s="5">
        <v>1.11</v>
      </c>
      <c r="X9">
        <v>1899</v>
      </c>
      <c r="Y9" s="5">
        <v>1.53</v>
      </c>
      <c r="Z9">
        <v>1899</v>
      </c>
      <c r="AA9" s="5">
        <v>33.25</v>
      </c>
      <c r="AB9" s="5"/>
    </row>
    <row r="10" spans="1:28" ht="12.75">
      <c r="A10">
        <v>6</v>
      </c>
      <c r="B10">
        <v>1985</v>
      </c>
      <c r="C10" s="5">
        <v>0.48</v>
      </c>
      <c r="D10">
        <v>1982</v>
      </c>
      <c r="E10" s="5">
        <v>0.3</v>
      </c>
      <c r="F10">
        <v>1915</v>
      </c>
      <c r="G10" s="5">
        <v>0.41</v>
      </c>
      <c r="H10">
        <v>1931</v>
      </c>
      <c r="I10" s="5">
        <v>0.96</v>
      </c>
      <c r="J10">
        <v>1934</v>
      </c>
      <c r="K10" s="5">
        <v>1.49</v>
      </c>
      <c r="L10">
        <v>2006</v>
      </c>
      <c r="M10" s="5">
        <v>1.64</v>
      </c>
      <c r="N10">
        <v>1989</v>
      </c>
      <c r="O10" s="5">
        <v>1.76</v>
      </c>
      <c r="P10">
        <v>2008</v>
      </c>
      <c r="Q10" s="5">
        <v>1.53</v>
      </c>
      <c r="R10">
        <v>1989</v>
      </c>
      <c r="S10" s="5">
        <v>1.5</v>
      </c>
      <c r="T10">
        <v>1907</v>
      </c>
      <c r="U10" s="5">
        <v>0.74</v>
      </c>
      <c r="V10">
        <v>1900</v>
      </c>
      <c r="W10" s="5">
        <v>1.59</v>
      </c>
      <c r="X10">
        <v>1900</v>
      </c>
      <c r="Y10" s="5">
        <v>0.78</v>
      </c>
      <c r="Z10">
        <v>1900</v>
      </c>
      <c r="AA10" s="5">
        <v>35.67000000000001</v>
      </c>
      <c r="AB10" s="5"/>
    </row>
    <row r="11" spans="1:28" ht="12.75">
      <c r="A11">
        <v>7</v>
      </c>
      <c r="B11">
        <v>1959</v>
      </c>
      <c r="C11" s="5">
        <v>0.51</v>
      </c>
      <c r="D11">
        <v>1968</v>
      </c>
      <c r="E11" s="5">
        <v>0.31</v>
      </c>
      <c r="F11">
        <v>1978</v>
      </c>
      <c r="G11" s="5">
        <v>0.41</v>
      </c>
      <c r="H11">
        <v>2006</v>
      </c>
      <c r="I11" s="5">
        <v>1.03</v>
      </c>
      <c r="J11">
        <v>1925</v>
      </c>
      <c r="K11" s="5">
        <v>1.65</v>
      </c>
      <c r="L11">
        <v>1937</v>
      </c>
      <c r="M11" s="5">
        <v>1.78</v>
      </c>
      <c r="N11">
        <v>1944</v>
      </c>
      <c r="O11" s="5">
        <v>2.04</v>
      </c>
      <c r="P11">
        <v>1969</v>
      </c>
      <c r="Q11" s="5">
        <v>1.62</v>
      </c>
      <c r="R11">
        <v>1979</v>
      </c>
      <c r="S11" s="5">
        <v>1.6</v>
      </c>
      <c r="T11">
        <v>1944</v>
      </c>
      <c r="U11" s="5">
        <v>0.79</v>
      </c>
      <c r="V11">
        <v>1901</v>
      </c>
      <c r="W11" s="5">
        <v>0.97</v>
      </c>
      <c r="X11">
        <v>1901</v>
      </c>
      <c r="Y11" s="5">
        <v>0.85</v>
      </c>
      <c r="Z11">
        <v>1901</v>
      </c>
      <c r="AA11" s="5">
        <v>28.720000000000002</v>
      </c>
      <c r="AB11" s="5"/>
    </row>
    <row r="12" spans="1:28" ht="12.75">
      <c r="A12">
        <v>8</v>
      </c>
      <c r="B12">
        <v>1963</v>
      </c>
      <c r="C12" s="5">
        <v>0.52</v>
      </c>
      <c r="D12">
        <v>1980</v>
      </c>
      <c r="E12" s="5">
        <v>0.31</v>
      </c>
      <c r="F12">
        <v>1912</v>
      </c>
      <c r="G12" s="5">
        <v>0.44</v>
      </c>
      <c r="H12">
        <v>1905</v>
      </c>
      <c r="I12" s="5">
        <v>1.04</v>
      </c>
      <c r="J12">
        <v>1988</v>
      </c>
      <c r="K12" s="5">
        <v>1.65</v>
      </c>
      <c r="L12">
        <v>1964</v>
      </c>
      <c r="M12" s="5">
        <v>1.91</v>
      </c>
      <c r="N12">
        <v>1947</v>
      </c>
      <c r="O12" s="5">
        <v>2.06</v>
      </c>
      <c r="P12">
        <v>1908</v>
      </c>
      <c r="Q12" s="5">
        <v>1.66</v>
      </c>
      <c r="R12">
        <v>1932</v>
      </c>
      <c r="S12" s="5">
        <v>1.68</v>
      </c>
      <c r="T12">
        <v>1956</v>
      </c>
      <c r="U12" s="5">
        <v>0.79</v>
      </c>
      <c r="V12">
        <v>1902</v>
      </c>
      <c r="W12" s="5">
        <v>2.43</v>
      </c>
      <c r="X12">
        <v>1902</v>
      </c>
      <c r="Y12" s="5">
        <v>2.06</v>
      </c>
      <c r="Z12">
        <v>1902</v>
      </c>
      <c r="AA12" s="5">
        <v>31.169999999999998</v>
      </c>
      <c r="AB12" s="5"/>
    </row>
    <row r="13" spans="1:28" ht="12.75">
      <c r="A13">
        <v>9</v>
      </c>
      <c r="B13">
        <v>1951</v>
      </c>
      <c r="C13" s="5">
        <v>0.53</v>
      </c>
      <c r="D13">
        <v>1988</v>
      </c>
      <c r="E13" s="5">
        <v>0.32</v>
      </c>
      <c r="F13">
        <v>2010</v>
      </c>
      <c r="G13" s="5">
        <v>0.49</v>
      </c>
      <c r="H13">
        <v>2010</v>
      </c>
      <c r="I13" s="5">
        <v>1.1</v>
      </c>
      <c r="J13">
        <v>1996</v>
      </c>
      <c r="K13" s="5">
        <v>1.7</v>
      </c>
      <c r="L13">
        <v>1988</v>
      </c>
      <c r="M13" s="5">
        <v>1.93</v>
      </c>
      <c r="N13">
        <v>2009</v>
      </c>
      <c r="O13" s="5">
        <v>2.08</v>
      </c>
      <c r="P13">
        <v>2012</v>
      </c>
      <c r="Q13" s="5">
        <v>1.93</v>
      </c>
      <c r="R13">
        <v>1956</v>
      </c>
      <c r="S13" s="5">
        <v>1.74</v>
      </c>
      <c r="T13">
        <v>1924</v>
      </c>
      <c r="U13" s="5">
        <v>0.85</v>
      </c>
      <c r="V13">
        <v>1903</v>
      </c>
      <c r="W13" s="5">
        <v>1.07</v>
      </c>
      <c r="X13">
        <v>1903</v>
      </c>
      <c r="Y13" s="5">
        <v>0.97</v>
      </c>
      <c r="Z13">
        <v>1903</v>
      </c>
      <c r="AA13" s="5">
        <v>37.27</v>
      </c>
      <c r="AB13" s="5"/>
    </row>
    <row r="14" spans="1:28" ht="12.75">
      <c r="A14">
        <v>10</v>
      </c>
      <c r="B14">
        <v>1925</v>
      </c>
      <c r="C14" s="5">
        <v>0.54</v>
      </c>
      <c r="D14">
        <v>1970</v>
      </c>
      <c r="E14" s="5">
        <v>0.35</v>
      </c>
      <c r="F14">
        <v>1993</v>
      </c>
      <c r="G14" s="5">
        <v>0.61</v>
      </c>
      <c r="H14">
        <v>1987</v>
      </c>
      <c r="I14" s="5">
        <v>1.12</v>
      </c>
      <c r="J14">
        <v>1976</v>
      </c>
      <c r="K14" s="5">
        <v>1.85</v>
      </c>
      <c r="L14">
        <v>1995</v>
      </c>
      <c r="M14" s="5">
        <v>1.97</v>
      </c>
      <c r="N14">
        <v>1939</v>
      </c>
      <c r="O14" s="5">
        <v>2.18</v>
      </c>
      <c r="P14">
        <v>2005</v>
      </c>
      <c r="Q14" s="5">
        <v>1.95</v>
      </c>
      <c r="R14">
        <v>2012</v>
      </c>
      <c r="S14" s="5">
        <v>1.81</v>
      </c>
      <c r="T14">
        <v>1948</v>
      </c>
      <c r="U14" s="5">
        <v>0.86</v>
      </c>
      <c r="V14">
        <v>1904</v>
      </c>
      <c r="W14" s="5">
        <v>0.36</v>
      </c>
      <c r="X14">
        <v>1904</v>
      </c>
      <c r="Y14" s="5">
        <v>1.75</v>
      </c>
      <c r="Z14">
        <v>1904</v>
      </c>
      <c r="AA14" s="5">
        <v>34.05</v>
      </c>
      <c r="AB14" s="5"/>
    </row>
    <row r="15" spans="1:28" ht="12.75">
      <c r="A15">
        <v>11</v>
      </c>
      <c r="B15">
        <v>1956</v>
      </c>
      <c r="C15" s="5">
        <v>0.54</v>
      </c>
      <c r="D15">
        <v>1997</v>
      </c>
      <c r="E15" s="5">
        <v>0.39</v>
      </c>
      <c r="F15">
        <v>1980</v>
      </c>
      <c r="G15" s="5">
        <v>0.65</v>
      </c>
      <c r="H15">
        <v>1895</v>
      </c>
      <c r="I15" s="5">
        <v>1.13</v>
      </c>
      <c r="J15">
        <v>1910</v>
      </c>
      <c r="K15" s="5">
        <v>1.92</v>
      </c>
      <c r="L15">
        <v>1983</v>
      </c>
      <c r="M15" s="5">
        <v>2.05</v>
      </c>
      <c r="N15">
        <v>1910</v>
      </c>
      <c r="O15" s="5">
        <v>2.19</v>
      </c>
      <c r="P15">
        <v>1948</v>
      </c>
      <c r="Q15" s="5">
        <v>2.14</v>
      </c>
      <c r="R15" s="28">
        <v>2013</v>
      </c>
      <c r="S15" s="22">
        <v>1.94</v>
      </c>
      <c r="T15">
        <v>1922</v>
      </c>
      <c r="U15" s="5">
        <v>0.9</v>
      </c>
      <c r="V15">
        <v>1905</v>
      </c>
      <c r="W15" s="5">
        <v>2.08</v>
      </c>
      <c r="X15">
        <v>1905</v>
      </c>
      <c r="Y15" s="5">
        <v>0.97</v>
      </c>
      <c r="Z15">
        <v>1905</v>
      </c>
      <c r="AA15" s="5">
        <v>38.48</v>
      </c>
      <c r="AB15" s="5"/>
    </row>
    <row r="16" spans="1:28" ht="12.75">
      <c r="A16">
        <v>12</v>
      </c>
      <c r="B16">
        <v>1984</v>
      </c>
      <c r="C16" s="5">
        <v>0.54</v>
      </c>
      <c r="D16">
        <v>1934</v>
      </c>
      <c r="E16" s="5">
        <v>0.4</v>
      </c>
      <c r="F16">
        <v>1958</v>
      </c>
      <c r="G16" s="5">
        <v>0.67</v>
      </c>
      <c r="H16">
        <v>1970</v>
      </c>
      <c r="I16" s="5">
        <v>1.15</v>
      </c>
      <c r="J16">
        <v>1935</v>
      </c>
      <c r="K16" s="5">
        <v>2.04</v>
      </c>
      <c r="L16">
        <v>1921</v>
      </c>
      <c r="M16" s="5">
        <v>2.08</v>
      </c>
      <c r="N16">
        <v>1920</v>
      </c>
      <c r="O16" s="5">
        <v>2.3</v>
      </c>
      <c r="P16">
        <v>1976</v>
      </c>
      <c r="Q16" s="5">
        <v>2.14</v>
      </c>
      <c r="R16">
        <v>1920</v>
      </c>
      <c r="S16" s="5">
        <v>1.96</v>
      </c>
      <c r="T16">
        <v>1947</v>
      </c>
      <c r="U16" s="5">
        <v>1.06</v>
      </c>
      <c r="V16">
        <v>1906</v>
      </c>
      <c r="W16" s="5">
        <v>3.15</v>
      </c>
      <c r="X16">
        <v>1906</v>
      </c>
      <c r="Y16" s="5">
        <v>1.49</v>
      </c>
      <c r="Z16">
        <v>1906</v>
      </c>
      <c r="AA16" s="5">
        <v>36.20000000000001</v>
      </c>
      <c r="AB16" s="5"/>
    </row>
    <row r="17" spans="1:28" ht="12.75">
      <c r="A17">
        <v>13</v>
      </c>
      <c r="B17">
        <v>2002</v>
      </c>
      <c r="C17" s="5">
        <v>0.54</v>
      </c>
      <c r="D17">
        <v>1896</v>
      </c>
      <c r="E17" s="5">
        <v>0.43</v>
      </c>
      <c r="F17">
        <v>1962</v>
      </c>
      <c r="G17" s="5">
        <v>0.69</v>
      </c>
      <c r="H17">
        <v>1988</v>
      </c>
      <c r="I17" s="5">
        <v>1.16</v>
      </c>
      <c r="J17">
        <v>1967</v>
      </c>
      <c r="K17" s="5">
        <v>2.05</v>
      </c>
      <c r="L17">
        <v>1936</v>
      </c>
      <c r="M17" s="5">
        <v>2.09</v>
      </c>
      <c r="N17">
        <v>1934</v>
      </c>
      <c r="O17" s="5">
        <v>2.32</v>
      </c>
      <c r="P17">
        <v>2003</v>
      </c>
      <c r="Q17" s="5">
        <v>2.17</v>
      </c>
      <c r="R17">
        <v>1940</v>
      </c>
      <c r="S17" s="5">
        <v>2.01</v>
      </c>
      <c r="T17">
        <v>1965</v>
      </c>
      <c r="U17" s="5">
        <v>1.06</v>
      </c>
      <c r="V17">
        <v>1907</v>
      </c>
      <c r="W17" s="5">
        <v>1.23</v>
      </c>
      <c r="X17">
        <v>1907</v>
      </c>
      <c r="Y17" s="5">
        <v>1.11</v>
      </c>
      <c r="Z17">
        <v>1907</v>
      </c>
      <c r="AA17" s="5">
        <v>31.09</v>
      </c>
      <c r="AB17" s="5"/>
    </row>
    <row r="18" spans="1:28" ht="12.75">
      <c r="A18">
        <v>14</v>
      </c>
      <c r="B18">
        <v>1903</v>
      </c>
      <c r="C18" s="5">
        <v>0.55</v>
      </c>
      <c r="D18">
        <v>2012</v>
      </c>
      <c r="E18" s="5">
        <v>0.43</v>
      </c>
      <c r="F18">
        <v>1969</v>
      </c>
      <c r="G18" s="5">
        <v>0.7</v>
      </c>
      <c r="H18">
        <v>1979</v>
      </c>
      <c r="I18" s="5">
        <v>1.19</v>
      </c>
      <c r="J18">
        <v>1972</v>
      </c>
      <c r="K18" s="5">
        <v>2.07</v>
      </c>
      <c r="L18">
        <v>1941</v>
      </c>
      <c r="M18" s="5">
        <v>2.09</v>
      </c>
      <c r="N18">
        <v>1981</v>
      </c>
      <c r="O18" s="5">
        <v>2.4</v>
      </c>
      <c r="P18">
        <v>1942</v>
      </c>
      <c r="Q18" s="5">
        <v>2.22</v>
      </c>
      <c r="R18">
        <v>1955</v>
      </c>
      <c r="S18" s="5">
        <v>2.13</v>
      </c>
      <c r="T18">
        <v>2000</v>
      </c>
      <c r="U18" s="5">
        <v>1.08</v>
      </c>
      <c r="V18">
        <v>1908</v>
      </c>
      <c r="W18" s="5">
        <v>1.66</v>
      </c>
      <c r="X18">
        <v>1908</v>
      </c>
      <c r="Y18" s="5">
        <v>1.39</v>
      </c>
      <c r="Z18">
        <v>1908</v>
      </c>
      <c r="AA18" s="5">
        <v>30.1</v>
      </c>
      <c r="AB18" s="5"/>
    </row>
    <row r="19" spans="1:28" ht="12.75">
      <c r="A19">
        <v>15</v>
      </c>
      <c r="B19">
        <v>1928</v>
      </c>
      <c r="C19" s="5">
        <v>0.55</v>
      </c>
      <c r="D19">
        <v>1978</v>
      </c>
      <c r="E19" s="5">
        <v>0.44</v>
      </c>
      <c r="F19">
        <v>1925</v>
      </c>
      <c r="G19" s="5">
        <v>0.73</v>
      </c>
      <c r="H19">
        <v>1949</v>
      </c>
      <c r="I19" s="5">
        <v>1.28</v>
      </c>
      <c r="J19">
        <v>1994</v>
      </c>
      <c r="K19" s="5">
        <v>2.08</v>
      </c>
      <c r="L19">
        <v>1987</v>
      </c>
      <c r="M19" s="5">
        <v>2.26</v>
      </c>
      <c r="N19">
        <v>1976</v>
      </c>
      <c r="O19" s="5">
        <v>2.43</v>
      </c>
      <c r="P19">
        <v>1991</v>
      </c>
      <c r="Q19" s="5">
        <v>2.22</v>
      </c>
      <c r="R19">
        <v>1967</v>
      </c>
      <c r="S19" s="5">
        <v>2.15</v>
      </c>
      <c r="T19">
        <v>1932</v>
      </c>
      <c r="U19" s="5">
        <v>1.14</v>
      </c>
      <c r="V19">
        <v>1909</v>
      </c>
      <c r="W19" s="5">
        <v>3.1</v>
      </c>
      <c r="X19">
        <v>1909</v>
      </c>
      <c r="Y19" s="5">
        <v>2.22</v>
      </c>
      <c r="Z19">
        <v>1909</v>
      </c>
      <c r="AA19" s="5">
        <v>31.45</v>
      </c>
      <c r="AB19" s="5"/>
    </row>
    <row r="20" spans="1:28" ht="12.75">
      <c r="A20">
        <v>16</v>
      </c>
      <c r="B20">
        <v>1965</v>
      </c>
      <c r="C20" s="5">
        <v>0.56</v>
      </c>
      <c r="D20">
        <v>1943</v>
      </c>
      <c r="E20" s="5">
        <v>0.45</v>
      </c>
      <c r="F20">
        <v>1981</v>
      </c>
      <c r="G20" s="5">
        <v>0.73</v>
      </c>
      <c r="H20">
        <v>1998</v>
      </c>
      <c r="I20" s="5">
        <v>1.41</v>
      </c>
      <c r="J20">
        <v>1984</v>
      </c>
      <c r="K20" s="5">
        <v>2.12</v>
      </c>
      <c r="L20">
        <v>1970</v>
      </c>
      <c r="M20" s="5">
        <v>2.55</v>
      </c>
      <c r="N20">
        <v>2004</v>
      </c>
      <c r="O20" s="5">
        <v>2.49</v>
      </c>
      <c r="P20">
        <v>1968</v>
      </c>
      <c r="Q20" s="5">
        <v>2.25</v>
      </c>
      <c r="R20">
        <v>1981</v>
      </c>
      <c r="S20" s="5">
        <v>2.15</v>
      </c>
      <c r="T20">
        <v>1945</v>
      </c>
      <c r="U20" s="5">
        <v>1.27</v>
      </c>
      <c r="V20">
        <v>1910</v>
      </c>
      <c r="W20" s="5">
        <v>1.62</v>
      </c>
      <c r="X20">
        <v>1910</v>
      </c>
      <c r="Y20" s="5">
        <v>0.89</v>
      </c>
      <c r="Z20">
        <v>1910</v>
      </c>
      <c r="AA20" s="5">
        <v>21.540000000000003</v>
      </c>
      <c r="AB20" s="5"/>
    </row>
    <row r="21" spans="1:28" ht="12.75">
      <c r="A21">
        <v>17</v>
      </c>
      <c r="B21">
        <v>1974</v>
      </c>
      <c r="C21" s="5">
        <v>0.57</v>
      </c>
      <c r="D21">
        <v>1964</v>
      </c>
      <c r="E21" s="5">
        <v>0.45</v>
      </c>
      <c r="F21">
        <v>1941</v>
      </c>
      <c r="G21" s="5">
        <v>0.76</v>
      </c>
      <c r="H21">
        <v>1911</v>
      </c>
      <c r="I21" s="5">
        <v>1.43</v>
      </c>
      <c r="J21">
        <v>1977</v>
      </c>
      <c r="K21" s="5">
        <v>2.21</v>
      </c>
      <c r="L21">
        <v>1992</v>
      </c>
      <c r="M21" s="5">
        <v>2.61</v>
      </c>
      <c r="N21">
        <v>1930</v>
      </c>
      <c r="O21" s="5">
        <v>2.5</v>
      </c>
      <c r="P21">
        <v>1929</v>
      </c>
      <c r="Q21" s="5">
        <v>2.26</v>
      </c>
      <c r="R21">
        <v>1999</v>
      </c>
      <c r="S21" s="5">
        <v>2.15</v>
      </c>
      <c r="T21">
        <v>1910</v>
      </c>
      <c r="U21" s="5">
        <v>1.32</v>
      </c>
      <c r="V21">
        <v>1911</v>
      </c>
      <c r="W21" s="5">
        <v>2.85</v>
      </c>
      <c r="X21">
        <v>1911</v>
      </c>
      <c r="Y21" s="5">
        <v>2</v>
      </c>
      <c r="Z21">
        <v>1911</v>
      </c>
      <c r="AA21" s="5">
        <v>39.67</v>
      </c>
      <c r="AB21" s="5"/>
    </row>
    <row r="22" spans="1:28" ht="12.75">
      <c r="A22">
        <v>18</v>
      </c>
      <c r="B22">
        <v>1995</v>
      </c>
      <c r="C22" s="5">
        <v>0.59</v>
      </c>
      <c r="D22">
        <v>2010</v>
      </c>
      <c r="E22" s="5">
        <v>0.48</v>
      </c>
      <c r="F22">
        <v>2001</v>
      </c>
      <c r="G22" s="5">
        <v>0.76</v>
      </c>
      <c r="H22">
        <v>1989</v>
      </c>
      <c r="I22" s="5">
        <v>1.44</v>
      </c>
      <c r="J22">
        <v>1975</v>
      </c>
      <c r="K22" s="5">
        <v>2.27</v>
      </c>
      <c r="L22">
        <v>1932</v>
      </c>
      <c r="M22" s="5">
        <v>2.63</v>
      </c>
      <c r="N22">
        <v>1946</v>
      </c>
      <c r="O22" s="5">
        <v>2.51</v>
      </c>
      <c r="P22">
        <v>1922</v>
      </c>
      <c r="Q22" s="5">
        <v>2.3</v>
      </c>
      <c r="R22">
        <v>1918</v>
      </c>
      <c r="S22" s="5">
        <v>2.18</v>
      </c>
      <c r="T22">
        <v>1957</v>
      </c>
      <c r="U22" s="5">
        <v>1.32</v>
      </c>
      <c r="V22">
        <v>1912</v>
      </c>
      <c r="W22" s="5">
        <v>0.97</v>
      </c>
      <c r="X22">
        <v>1912</v>
      </c>
      <c r="Y22" s="5">
        <v>1.88</v>
      </c>
      <c r="Z22">
        <v>1912</v>
      </c>
      <c r="AA22" s="5">
        <v>33.68</v>
      </c>
      <c r="AB22" s="5"/>
    </row>
    <row r="23" spans="1:28" ht="12.75">
      <c r="A23">
        <v>19</v>
      </c>
      <c r="B23">
        <v>1921</v>
      </c>
      <c r="C23" s="5">
        <v>0.6</v>
      </c>
      <c r="D23">
        <v>1952</v>
      </c>
      <c r="E23" s="5">
        <v>0.52</v>
      </c>
      <c r="F23">
        <v>1974</v>
      </c>
      <c r="G23" s="5">
        <v>0.81</v>
      </c>
      <c r="H23">
        <v>1936</v>
      </c>
      <c r="I23" s="5">
        <v>1.45</v>
      </c>
      <c r="J23">
        <v>1923</v>
      </c>
      <c r="K23" s="5">
        <v>2.28</v>
      </c>
      <c r="L23">
        <v>2009</v>
      </c>
      <c r="M23" s="5">
        <v>2.63</v>
      </c>
      <c r="N23">
        <v>1943</v>
      </c>
      <c r="O23" s="5">
        <v>2.54</v>
      </c>
      <c r="P23">
        <v>1946</v>
      </c>
      <c r="Q23" s="5">
        <v>2.37</v>
      </c>
      <c r="R23">
        <v>1998</v>
      </c>
      <c r="S23" s="5">
        <v>2.19</v>
      </c>
      <c r="T23">
        <v>1963</v>
      </c>
      <c r="U23" s="5">
        <v>1.33</v>
      </c>
      <c r="V23">
        <v>1913</v>
      </c>
      <c r="W23" s="5">
        <v>1.58</v>
      </c>
      <c r="X23">
        <v>1913</v>
      </c>
      <c r="Y23" s="5">
        <v>0.26</v>
      </c>
      <c r="Z23">
        <v>1913</v>
      </c>
      <c r="AA23" s="5">
        <v>34.16</v>
      </c>
      <c r="AB23" s="5"/>
    </row>
    <row r="24" spans="1:28" ht="12.75">
      <c r="A24">
        <v>20</v>
      </c>
      <c r="B24">
        <v>1942</v>
      </c>
      <c r="C24" s="5">
        <v>0.61</v>
      </c>
      <c r="D24">
        <v>1963</v>
      </c>
      <c r="E24" s="5">
        <v>0.53</v>
      </c>
      <c r="F24">
        <v>1933</v>
      </c>
      <c r="G24" s="5">
        <v>0.82</v>
      </c>
      <c r="H24">
        <v>1980</v>
      </c>
      <c r="I24" s="5">
        <v>1.46</v>
      </c>
      <c r="J24">
        <v>1928</v>
      </c>
      <c r="K24" s="5">
        <v>2.3</v>
      </c>
      <c r="L24">
        <v>1976</v>
      </c>
      <c r="M24" s="5">
        <v>2.65</v>
      </c>
      <c r="N24">
        <v>2007</v>
      </c>
      <c r="O24" s="5">
        <v>2.57</v>
      </c>
      <c r="P24">
        <v>1901</v>
      </c>
      <c r="Q24" s="5">
        <v>2.49</v>
      </c>
      <c r="R24">
        <v>2006</v>
      </c>
      <c r="S24" s="5">
        <v>2.27</v>
      </c>
      <c r="T24">
        <v>1978</v>
      </c>
      <c r="U24" s="5">
        <v>1.37</v>
      </c>
      <c r="V24">
        <v>1914</v>
      </c>
      <c r="W24" s="5">
        <v>1.22</v>
      </c>
      <c r="X24">
        <v>1914</v>
      </c>
      <c r="Y24" s="5">
        <v>0.8</v>
      </c>
      <c r="Z24">
        <v>1914</v>
      </c>
      <c r="AA24" s="5">
        <v>34.64</v>
      </c>
      <c r="AB24" s="5"/>
    </row>
    <row r="25" spans="1:28" ht="12.75">
      <c r="A25">
        <v>21</v>
      </c>
      <c r="B25">
        <v>1977</v>
      </c>
      <c r="C25" s="5">
        <v>0.61</v>
      </c>
      <c r="D25">
        <v>1989</v>
      </c>
      <c r="E25" s="5">
        <v>0.54</v>
      </c>
      <c r="F25">
        <v>1957</v>
      </c>
      <c r="G25" s="5">
        <v>0.83</v>
      </c>
      <c r="H25">
        <v>1943</v>
      </c>
      <c r="I25" s="5">
        <v>1.47</v>
      </c>
      <c r="J25">
        <v>1897</v>
      </c>
      <c r="K25" s="5">
        <v>2.31</v>
      </c>
      <c r="L25">
        <v>1982</v>
      </c>
      <c r="M25" s="5">
        <v>2.76</v>
      </c>
      <c r="N25">
        <v>1967</v>
      </c>
      <c r="O25" s="5">
        <v>2.58</v>
      </c>
      <c r="P25">
        <v>1987</v>
      </c>
      <c r="Q25" s="5">
        <v>2.49</v>
      </c>
      <c r="R25">
        <v>1898</v>
      </c>
      <c r="S25" s="5">
        <v>2.33</v>
      </c>
      <c r="T25">
        <v>1909</v>
      </c>
      <c r="U25" s="5">
        <v>1.43</v>
      </c>
      <c r="V25">
        <v>1915</v>
      </c>
      <c r="W25" s="5">
        <v>3.58</v>
      </c>
      <c r="X25">
        <v>1915</v>
      </c>
      <c r="Y25" s="5">
        <v>0.64</v>
      </c>
      <c r="Z25">
        <v>1915</v>
      </c>
      <c r="AA25" s="5">
        <v>33.550000000000004</v>
      </c>
      <c r="AB25" s="5"/>
    </row>
    <row r="26" spans="1:28" ht="12.75">
      <c r="A26">
        <v>22</v>
      </c>
      <c r="B26">
        <v>1931</v>
      </c>
      <c r="C26" s="5">
        <v>0.63</v>
      </c>
      <c r="D26">
        <v>1935</v>
      </c>
      <c r="E26" s="5">
        <v>0.55</v>
      </c>
      <c r="F26">
        <v>1994</v>
      </c>
      <c r="G26" s="5">
        <v>0.85</v>
      </c>
      <c r="H26">
        <v>1904</v>
      </c>
      <c r="I26" s="5">
        <v>1.48</v>
      </c>
      <c r="J26">
        <v>2005</v>
      </c>
      <c r="K26" s="5">
        <v>2.33</v>
      </c>
      <c r="L26">
        <v>1962</v>
      </c>
      <c r="M26" s="5">
        <v>2.9</v>
      </c>
      <c r="N26">
        <v>1906</v>
      </c>
      <c r="O26" s="5">
        <v>2.6</v>
      </c>
      <c r="P26">
        <v>1925</v>
      </c>
      <c r="Q26" s="5">
        <v>2.52</v>
      </c>
      <c r="R26">
        <v>1987</v>
      </c>
      <c r="S26" s="5">
        <v>2.36</v>
      </c>
      <c r="T26">
        <v>1908</v>
      </c>
      <c r="U26" s="5">
        <v>1.45</v>
      </c>
      <c r="V26">
        <v>1916</v>
      </c>
      <c r="W26" s="5">
        <v>1.62</v>
      </c>
      <c r="X26">
        <v>1916</v>
      </c>
      <c r="Y26" s="5">
        <v>0.91</v>
      </c>
      <c r="Z26">
        <v>1916</v>
      </c>
      <c r="AA26" s="5">
        <v>36.47999999999999</v>
      </c>
      <c r="AB26" s="5"/>
    </row>
    <row r="27" spans="1:28" ht="12.75">
      <c r="A27">
        <v>23</v>
      </c>
      <c r="B27">
        <v>1991</v>
      </c>
      <c r="C27" s="5">
        <v>0.63</v>
      </c>
      <c r="D27">
        <v>1949</v>
      </c>
      <c r="E27" s="5">
        <v>0.57</v>
      </c>
      <c r="F27">
        <v>2008</v>
      </c>
      <c r="G27" s="5">
        <v>0.86</v>
      </c>
      <c r="H27">
        <v>1926</v>
      </c>
      <c r="I27" s="5">
        <v>1.56</v>
      </c>
      <c r="J27">
        <v>2009</v>
      </c>
      <c r="K27" s="5">
        <v>2.34</v>
      </c>
      <c r="L27">
        <v>2007</v>
      </c>
      <c r="M27" s="5">
        <v>2.92</v>
      </c>
      <c r="N27">
        <v>1963</v>
      </c>
      <c r="O27" s="5">
        <v>2.67</v>
      </c>
      <c r="P27">
        <v>1923</v>
      </c>
      <c r="Q27" s="5">
        <v>2.54</v>
      </c>
      <c r="R27">
        <v>1966</v>
      </c>
      <c r="S27" s="5">
        <v>2.38</v>
      </c>
      <c r="T27">
        <v>1939</v>
      </c>
      <c r="U27" s="5">
        <v>1.52</v>
      </c>
      <c r="V27">
        <v>1917</v>
      </c>
      <c r="W27" s="5">
        <v>0.52</v>
      </c>
      <c r="X27">
        <v>1917</v>
      </c>
      <c r="Y27" s="5">
        <v>0.68</v>
      </c>
      <c r="Z27">
        <v>1917</v>
      </c>
      <c r="AA27" s="5">
        <v>28.95</v>
      </c>
      <c r="AB27" s="5"/>
    </row>
    <row r="28" spans="1:28" ht="12.75">
      <c r="A28">
        <v>24</v>
      </c>
      <c r="B28">
        <v>1902</v>
      </c>
      <c r="C28" s="5">
        <v>0.68</v>
      </c>
      <c r="D28">
        <v>1995</v>
      </c>
      <c r="E28" s="5">
        <v>0.58</v>
      </c>
      <c r="F28">
        <v>1932</v>
      </c>
      <c r="G28" s="5">
        <v>0.88</v>
      </c>
      <c r="H28">
        <v>1906</v>
      </c>
      <c r="I28" s="5">
        <v>1.58</v>
      </c>
      <c r="J28">
        <v>1917</v>
      </c>
      <c r="K28" s="5">
        <v>2.43</v>
      </c>
      <c r="L28">
        <v>1959</v>
      </c>
      <c r="M28" s="5">
        <v>2.94</v>
      </c>
      <c r="N28">
        <v>1918</v>
      </c>
      <c r="O28" s="5">
        <v>2.72</v>
      </c>
      <c r="P28">
        <v>1949</v>
      </c>
      <c r="Q28" s="5">
        <v>2.55</v>
      </c>
      <c r="R28">
        <v>1939</v>
      </c>
      <c r="S28" s="5">
        <v>2.46</v>
      </c>
      <c r="T28">
        <v>1999</v>
      </c>
      <c r="U28" s="5">
        <v>1.55</v>
      </c>
      <c r="V28">
        <v>1918</v>
      </c>
      <c r="W28" s="5">
        <v>2.37</v>
      </c>
      <c r="X28">
        <v>1918</v>
      </c>
      <c r="Y28" s="5">
        <v>1.52</v>
      </c>
      <c r="Z28">
        <v>1918</v>
      </c>
      <c r="AA28" s="5">
        <v>29.429999999999996</v>
      </c>
      <c r="AB28" s="5"/>
    </row>
    <row r="29" spans="1:28" ht="12.75">
      <c r="A29">
        <v>25</v>
      </c>
      <c r="B29">
        <v>1958</v>
      </c>
      <c r="C29" s="5">
        <v>0.68</v>
      </c>
      <c r="D29">
        <v>1907</v>
      </c>
      <c r="E29" s="5">
        <v>0.59</v>
      </c>
      <c r="F29">
        <v>1947</v>
      </c>
      <c r="G29" s="5">
        <v>0.88</v>
      </c>
      <c r="H29">
        <v>1956</v>
      </c>
      <c r="I29" s="5">
        <v>1.58</v>
      </c>
      <c r="J29">
        <v>1980</v>
      </c>
      <c r="K29" s="5">
        <v>2.45</v>
      </c>
      <c r="L29">
        <v>1961</v>
      </c>
      <c r="M29" s="5">
        <v>3.01</v>
      </c>
      <c r="N29">
        <v>1931</v>
      </c>
      <c r="O29" s="5">
        <v>2.82</v>
      </c>
      <c r="P29">
        <v>1954</v>
      </c>
      <c r="Q29" s="5">
        <v>2.7</v>
      </c>
      <c r="R29">
        <v>1948</v>
      </c>
      <c r="S29" s="5">
        <v>2.48</v>
      </c>
      <c r="T29">
        <v>1974</v>
      </c>
      <c r="U29" s="5">
        <v>1.6</v>
      </c>
      <c r="V29">
        <v>1919</v>
      </c>
      <c r="W29" s="5">
        <v>2.86</v>
      </c>
      <c r="X29">
        <v>1919</v>
      </c>
      <c r="Y29" s="5">
        <v>0.83</v>
      </c>
      <c r="Z29">
        <v>1919</v>
      </c>
      <c r="AA29" s="5">
        <v>33.89</v>
      </c>
      <c r="AB29" s="5"/>
    </row>
    <row r="30" spans="1:28" ht="12.75">
      <c r="A30">
        <v>26</v>
      </c>
      <c r="B30">
        <v>1924</v>
      </c>
      <c r="C30" s="5">
        <v>0.69</v>
      </c>
      <c r="D30">
        <v>1942</v>
      </c>
      <c r="E30" s="5">
        <v>0.59</v>
      </c>
      <c r="F30">
        <v>1987</v>
      </c>
      <c r="G30" s="5">
        <v>0.88</v>
      </c>
      <c r="H30">
        <v>1902</v>
      </c>
      <c r="I30" s="5">
        <v>1.59</v>
      </c>
      <c r="J30">
        <v>1920</v>
      </c>
      <c r="K30" s="5">
        <v>2.46</v>
      </c>
      <c r="L30">
        <v>1973</v>
      </c>
      <c r="M30" s="5">
        <v>3.04</v>
      </c>
      <c r="N30">
        <v>1974</v>
      </c>
      <c r="O30" s="5">
        <v>2.85</v>
      </c>
      <c r="P30">
        <v>1998</v>
      </c>
      <c r="Q30" s="5">
        <v>2.71</v>
      </c>
      <c r="R30">
        <v>1943</v>
      </c>
      <c r="S30" s="5">
        <v>2.56</v>
      </c>
      <c r="T30">
        <v>2003</v>
      </c>
      <c r="U30" s="5">
        <v>1.62</v>
      </c>
      <c r="V30">
        <v>1920</v>
      </c>
      <c r="W30" s="5">
        <v>2.3</v>
      </c>
      <c r="X30">
        <v>1920</v>
      </c>
      <c r="Y30" s="5">
        <v>1.9</v>
      </c>
      <c r="Z30">
        <v>1920</v>
      </c>
      <c r="AA30" s="5">
        <v>31.94</v>
      </c>
      <c r="AB30" s="5"/>
    </row>
    <row r="31" spans="1:28" ht="12.75">
      <c r="A31">
        <v>27</v>
      </c>
      <c r="B31">
        <v>1947</v>
      </c>
      <c r="C31" s="5">
        <v>0.7</v>
      </c>
      <c r="D31">
        <v>1914</v>
      </c>
      <c r="E31" s="5">
        <v>0.6</v>
      </c>
      <c r="F31">
        <v>1911</v>
      </c>
      <c r="G31" s="5">
        <v>0.92</v>
      </c>
      <c r="H31">
        <v>1969</v>
      </c>
      <c r="I31" s="5">
        <v>1.62</v>
      </c>
      <c r="J31">
        <v>1898</v>
      </c>
      <c r="K31" s="5">
        <v>2.49</v>
      </c>
      <c r="L31">
        <v>1948</v>
      </c>
      <c r="M31" s="5">
        <v>3.12</v>
      </c>
      <c r="N31">
        <v>2005</v>
      </c>
      <c r="O31" s="5">
        <v>2.86</v>
      </c>
      <c r="P31">
        <v>1895</v>
      </c>
      <c r="Q31" s="5">
        <v>2.88</v>
      </c>
      <c r="R31">
        <v>1923</v>
      </c>
      <c r="S31" s="5">
        <v>2.6</v>
      </c>
      <c r="T31">
        <v>1975</v>
      </c>
      <c r="U31" s="5">
        <v>1.66</v>
      </c>
      <c r="V31">
        <v>1921</v>
      </c>
      <c r="W31" s="5">
        <v>1.44</v>
      </c>
      <c r="X31">
        <v>1921</v>
      </c>
      <c r="Y31" s="5">
        <v>1.9</v>
      </c>
      <c r="Z31">
        <v>1921</v>
      </c>
      <c r="AA31" s="5">
        <v>30.490000000000002</v>
      </c>
      <c r="AB31" s="5"/>
    </row>
    <row r="32" spans="1:28" ht="12.75">
      <c r="A32">
        <v>28</v>
      </c>
      <c r="B32">
        <v>1990</v>
      </c>
      <c r="C32" s="5">
        <v>0.7</v>
      </c>
      <c r="D32">
        <v>1920</v>
      </c>
      <c r="E32" s="5">
        <v>0.6</v>
      </c>
      <c r="F32">
        <v>1909</v>
      </c>
      <c r="G32" s="5">
        <v>0.95</v>
      </c>
      <c r="H32">
        <v>2005</v>
      </c>
      <c r="I32" s="5">
        <v>1.65</v>
      </c>
      <c r="J32">
        <v>1907</v>
      </c>
      <c r="K32" s="5">
        <v>2.58</v>
      </c>
      <c r="L32">
        <v>1966</v>
      </c>
      <c r="M32" s="5">
        <v>3.12</v>
      </c>
      <c r="N32">
        <v>1895</v>
      </c>
      <c r="O32" s="5">
        <v>2.87</v>
      </c>
      <c r="P32">
        <v>2007</v>
      </c>
      <c r="Q32" s="5">
        <v>2.89</v>
      </c>
      <c r="R32">
        <v>1914</v>
      </c>
      <c r="S32" s="5">
        <v>2.68</v>
      </c>
      <c r="T32">
        <v>1897</v>
      </c>
      <c r="U32" s="5">
        <v>1.68</v>
      </c>
      <c r="V32">
        <v>1922</v>
      </c>
      <c r="W32" s="5">
        <v>3.21</v>
      </c>
      <c r="X32">
        <v>1922</v>
      </c>
      <c r="Y32" s="5">
        <v>0.64</v>
      </c>
      <c r="Z32">
        <v>1922</v>
      </c>
      <c r="AA32" s="5">
        <v>32.7</v>
      </c>
      <c r="AB32" s="5"/>
    </row>
    <row r="33" spans="1:28" ht="12.75">
      <c r="A33">
        <v>29</v>
      </c>
      <c r="B33">
        <v>1919</v>
      </c>
      <c r="C33" s="5">
        <v>0.71</v>
      </c>
      <c r="D33">
        <v>1994</v>
      </c>
      <c r="E33" s="5">
        <v>0.61</v>
      </c>
      <c r="F33">
        <v>1931</v>
      </c>
      <c r="G33" s="5">
        <v>0.96</v>
      </c>
      <c r="H33">
        <v>1944</v>
      </c>
      <c r="I33" s="5">
        <v>1.66</v>
      </c>
      <c r="J33">
        <v>2000</v>
      </c>
      <c r="K33" s="5">
        <v>2.63</v>
      </c>
      <c r="L33">
        <v>2003</v>
      </c>
      <c r="M33" s="5">
        <v>3.14</v>
      </c>
      <c r="N33">
        <v>1988</v>
      </c>
      <c r="O33" s="5">
        <v>2.88</v>
      </c>
      <c r="P33">
        <v>1896</v>
      </c>
      <c r="Q33" s="5">
        <v>2.92</v>
      </c>
      <c r="R33">
        <v>1897</v>
      </c>
      <c r="S33" s="5">
        <v>2.7</v>
      </c>
      <c r="T33">
        <v>1923</v>
      </c>
      <c r="U33" s="5">
        <v>1.72</v>
      </c>
      <c r="V33">
        <v>1923</v>
      </c>
      <c r="W33" s="5">
        <v>0.87</v>
      </c>
      <c r="X33">
        <v>1923</v>
      </c>
      <c r="Y33" s="5">
        <v>1.13</v>
      </c>
      <c r="Z33">
        <v>1923</v>
      </c>
      <c r="AA33" s="5">
        <v>26.200000000000003</v>
      </c>
      <c r="AB33" s="5"/>
    </row>
    <row r="34" spans="1:28" ht="12.75">
      <c r="A34">
        <v>30</v>
      </c>
      <c r="B34">
        <v>1940</v>
      </c>
      <c r="C34" s="5">
        <v>0.71</v>
      </c>
      <c r="D34">
        <v>1895</v>
      </c>
      <c r="E34" s="5">
        <v>0.62</v>
      </c>
      <c r="F34">
        <v>1970</v>
      </c>
      <c r="G34" s="5">
        <v>0.99</v>
      </c>
      <c r="H34">
        <v>1957</v>
      </c>
      <c r="I34" s="5">
        <v>1.68</v>
      </c>
      <c r="J34">
        <v>1901</v>
      </c>
      <c r="K34" s="5">
        <v>2.65</v>
      </c>
      <c r="L34">
        <v>1895</v>
      </c>
      <c r="M34" s="5">
        <v>3.17</v>
      </c>
      <c r="N34">
        <v>1964</v>
      </c>
      <c r="O34" s="5">
        <v>2.9</v>
      </c>
      <c r="P34">
        <v>1913</v>
      </c>
      <c r="Q34" s="5">
        <v>2.92</v>
      </c>
      <c r="R34">
        <v>1969</v>
      </c>
      <c r="S34" s="5">
        <v>2.71</v>
      </c>
      <c r="T34">
        <v>1902</v>
      </c>
      <c r="U34" s="5">
        <v>1.79</v>
      </c>
      <c r="V34">
        <v>1924</v>
      </c>
      <c r="W34" s="5">
        <v>1.89</v>
      </c>
      <c r="X34">
        <v>1924</v>
      </c>
      <c r="Y34" s="5">
        <v>0.87</v>
      </c>
      <c r="Z34">
        <v>1924</v>
      </c>
      <c r="AA34" s="5">
        <v>34.16</v>
      </c>
      <c r="AB34" s="5"/>
    </row>
    <row r="35" spans="1:28" ht="12.75">
      <c r="A35">
        <v>31</v>
      </c>
      <c r="B35">
        <v>1901</v>
      </c>
      <c r="C35" s="5">
        <v>0.72</v>
      </c>
      <c r="D35">
        <v>1931</v>
      </c>
      <c r="E35" s="5">
        <v>0.64</v>
      </c>
      <c r="F35">
        <v>1900</v>
      </c>
      <c r="G35" s="5">
        <v>1.01</v>
      </c>
      <c r="H35">
        <v>1962</v>
      </c>
      <c r="I35" s="5">
        <v>1.68</v>
      </c>
      <c r="J35">
        <v>1929</v>
      </c>
      <c r="K35" s="5">
        <v>2.66</v>
      </c>
      <c r="L35">
        <v>1963</v>
      </c>
      <c r="M35" s="5">
        <v>3.17</v>
      </c>
      <c r="N35" s="28">
        <v>2013</v>
      </c>
      <c r="O35" s="22">
        <v>2.9</v>
      </c>
      <c r="P35">
        <v>1963</v>
      </c>
      <c r="Q35" s="5">
        <v>2.98</v>
      </c>
      <c r="R35">
        <v>1995</v>
      </c>
      <c r="S35" s="5">
        <v>2.74</v>
      </c>
      <c r="T35">
        <v>1950</v>
      </c>
      <c r="U35" s="5">
        <v>1.8</v>
      </c>
      <c r="V35">
        <v>1925</v>
      </c>
      <c r="W35" s="5">
        <v>1.11</v>
      </c>
      <c r="X35">
        <v>1925</v>
      </c>
      <c r="Y35" s="5">
        <v>1.5</v>
      </c>
      <c r="Z35">
        <v>1925</v>
      </c>
      <c r="AA35" s="5">
        <v>29.45</v>
      </c>
      <c r="AB35" s="5"/>
    </row>
    <row r="36" spans="1:28" ht="12.75">
      <c r="A36">
        <v>32</v>
      </c>
      <c r="B36">
        <v>1986</v>
      </c>
      <c r="C36" s="5">
        <v>0.72</v>
      </c>
      <c r="D36">
        <v>1966</v>
      </c>
      <c r="E36" s="5">
        <v>0.64</v>
      </c>
      <c r="F36">
        <v>1946</v>
      </c>
      <c r="G36" s="5">
        <v>1.03</v>
      </c>
      <c r="H36">
        <v>1952</v>
      </c>
      <c r="I36" s="5">
        <v>1.69</v>
      </c>
      <c r="J36">
        <v>2010</v>
      </c>
      <c r="K36" s="5">
        <v>2.72</v>
      </c>
      <c r="L36">
        <v>1965</v>
      </c>
      <c r="M36" s="5">
        <v>3.17</v>
      </c>
      <c r="N36">
        <v>1909</v>
      </c>
      <c r="O36" s="5">
        <v>2.92</v>
      </c>
      <c r="P36">
        <v>1944</v>
      </c>
      <c r="Q36" s="5">
        <v>3.01</v>
      </c>
      <c r="R36">
        <v>1933</v>
      </c>
      <c r="S36" s="5">
        <v>2.81</v>
      </c>
      <c r="T36">
        <v>1929</v>
      </c>
      <c r="U36" s="5">
        <v>1.85</v>
      </c>
      <c r="V36">
        <v>1926</v>
      </c>
      <c r="W36" s="5">
        <v>3.02</v>
      </c>
      <c r="X36">
        <v>1926</v>
      </c>
      <c r="Y36" s="5">
        <v>1.57</v>
      </c>
      <c r="Z36">
        <v>1926</v>
      </c>
      <c r="AA36" s="5">
        <v>34.97</v>
      </c>
      <c r="AB36" s="5"/>
    </row>
    <row r="37" spans="1:28" ht="12.75">
      <c r="A37">
        <v>33</v>
      </c>
      <c r="B37">
        <v>1912</v>
      </c>
      <c r="C37" s="5">
        <v>0.73</v>
      </c>
      <c r="D37">
        <v>1906</v>
      </c>
      <c r="E37" s="5">
        <v>0.65</v>
      </c>
      <c r="F37">
        <v>1971</v>
      </c>
      <c r="G37" s="5">
        <v>1.08</v>
      </c>
      <c r="H37">
        <v>1983</v>
      </c>
      <c r="I37" s="5">
        <v>1.71</v>
      </c>
      <c r="J37">
        <v>1946</v>
      </c>
      <c r="K37" s="5">
        <v>2.79</v>
      </c>
      <c r="L37">
        <v>1909</v>
      </c>
      <c r="M37" s="5">
        <v>3.19</v>
      </c>
      <c r="N37">
        <v>1932</v>
      </c>
      <c r="O37" s="5">
        <v>2.95</v>
      </c>
      <c r="P37">
        <v>1961</v>
      </c>
      <c r="Q37" s="5">
        <v>3.03</v>
      </c>
      <c r="R37">
        <v>1936</v>
      </c>
      <c r="S37" s="5">
        <v>2.85</v>
      </c>
      <c r="T37">
        <v>1962</v>
      </c>
      <c r="U37" s="5">
        <v>1.87</v>
      </c>
      <c r="V37">
        <v>1927</v>
      </c>
      <c r="W37" s="5">
        <v>2.75</v>
      </c>
      <c r="X37">
        <v>1927</v>
      </c>
      <c r="Y37" s="5">
        <v>1.9</v>
      </c>
      <c r="Z37">
        <v>1927</v>
      </c>
      <c r="AA37" s="5">
        <v>31.990000000000002</v>
      </c>
      <c r="AB37" s="5"/>
    </row>
    <row r="38" spans="1:28" ht="12.75">
      <c r="A38">
        <v>34</v>
      </c>
      <c r="B38">
        <v>1926</v>
      </c>
      <c r="C38" s="5">
        <v>0.73</v>
      </c>
      <c r="D38">
        <v>1912</v>
      </c>
      <c r="E38" s="5">
        <v>0.65</v>
      </c>
      <c r="F38">
        <v>1930</v>
      </c>
      <c r="G38" s="5">
        <v>1.11</v>
      </c>
      <c r="H38">
        <v>1930</v>
      </c>
      <c r="I38" s="5">
        <v>1.73</v>
      </c>
      <c r="J38">
        <v>1919</v>
      </c>
      <c r="K38" s="5">
        <v>2.82</v>
      </c>
      <c r="L38">
        <v>1927</v>
      </c>
      <c r="M38" s="5">
        <v>3.19</v>
      </c>
      <c r="N38">
        <v>2003</v>
      </c>
      <c r="O38" s="5">
        <v>2.95</v>
      </c>
      <c r="P38">
        <v>1992</v>
      </c>
      <c r="Q38" s="5">
        <v>3.05</v>
      </c>
      <c r="R38">
        <v>1945</v>
      </c>
      <c r="S38" s="5">
        <v>2.86</v>
      </c>
      <c r="T38">
        <v>1925</v>
      </c>
      <c r="U38" s="5">
        <v>1.88</v>
      </c>
      <c r="V38">
        <v>1928</v>
      </c>
      <c r="W38" s="5">
        <v>1.34</v>
      </c>
      <c r="X38">
        <v>1928</v>
      </c>
      <c r="Y38" s="5">
        <v>1.02</v>
      </c>
      <c r="Z38">
        <v>1928</v>
      </c>
      <c r="AA38" s="5">
        <v>33.870000000000005</v>
      </c>
      <c r="AB38" s="5"/>
    </row>
    <row r="39" spans="1:28" ht="12.75">
      <c r="A39">
        <v>35</v>
      </c>
      <c r="B39">
        <v>1987</v>
      </c>
      <c r="C39" s="5">
        <v>0.73</v>
      </c>
      <c r="D39">
        <v>1927</v>
      </c>
      <c r="E39" s="5">
        <v>0.65</v>
      </c>
      <c r="F39">
        <v>1959</v>
      </c>
      <c r="G39" s="5">
        <v>1.14</v>
      </c>
      <c r="H39">
        <v>1897</v>
      </c>
      <c r="I39" s="5">
        <v>1.77</v>
      </c>
      <c r="J39">
        <v>1958</v>
      </c>
      <c r="K39" s="5">
        <v>2.82</v>
      </c>
      <c r="L39">
        <v>1972</v>
      </c>
      <c r="M39" s="5">
        <v>3.2</v>
      </c>
      <c r="N39">
        <v>1898</v>
      </c>
      <c r="O39" s="5">
        <v>2.96</v>
      </c>
      <c r="P39">
        <v>1920</v>
      </c>
      <c r="Q39" s="5">
        <v>3.09</v>
      </c>
      <c r="R39">
        <v>2003</v>
      </c>
      <c r="S39" s="5">
        <v>2.87</v>
      </c>
      <c r="T39">
        <v>1940</v>
      </c>
      <c r="U39" s="5">
        <v>1.89</v>
      </c>
      <c r="V39">
        <v>1929</v>
      </c>
      <c r="W39" s="5">
        <v>0.87</v>
      </c>
      <c r="X39">
        <v>1929</v>
      </c>
      <c r="Y39" s="5">
        <v>0.7</v>
      </c>
      <c r="Z39">
        <v>1929</v>
      </c>
      <c r="AA39" s="5">
        <v>28.480000000000004</v>
      </c>
      <c r="AB39" s="5"/>
    </row>
    <row r="40" spans="1:28" ht="12.75">
      <c r="A40">
        <v>36</v>
      </c>
      <c r="B40">
        <v>1955</v>
      </c>
      <c r="C40" s="5">
        <v>0.75</v>
      </c>
      <c r="D40">
        <v>1977</v>
      </c>
      <c r="E40" s="5">
        <v>0.67</v>
      </c>
      <c r="F40">
        <v>1964</v>
      </c>
      <c r="G40" s="5">
        <v>1.19</v>
      </c>
      <c r="H40">
        <v>1913</v>
      </c>
      <c r="I40" s="5">
        <v>1.78</v>
      </c>
      <c r="J40">
        <v>1987</v>
      </c>
      <c r="K40" s="5">
        <v>2.93</v>
      </c>
      <c r="L40">
        <v>1933</v>
      </c>
      <c r="M40" s="5">
        <v>3.25</v>
      </c>
      <c r="N40">
        <v>1966</v>
      </c>
      <c r="O40" s="5">
        <v>2.96</v>
      </c>
      <c r="P40">
        <v>1950</v>
      </c>
      <c r="Q40" s="5">
        <v>3.11</v>
      </c>
      <c r="R40">
        <v>1935</v>
      </c>
      <c r="S40" s="5">
        <v>2.93</v>
      </c>
      <c r="T40">
        <v>1988</v>
      </c>
      <c r="U40" s="5">
        <v>1.89</v>
      </c>
      <c r="V40">
        <v>1930</v>
      </c>
      <c r="W40" s="5">
        <v>1.32</v>
      </c>
      <c r="X40">
        <v>1930</v>
      </c>
      <c r="Y40" s="5">
        <v>0.5</v>
      </c>
      <c r="Z40">
        <v>1930</v>
      </c>
      <c r="AA40" s="5">
        <v>26.67</v>
      </c>
      <c r="AB40" s="5"/>
    </row>
    <row r="41" spans="1:28" ht="12.75">
      <c r="A41">
        <v>37</v>
      </c>
      <c r="B41">
        <v>1896</v>
      </c>
      <c r="C41" s="5">
        <v>0.78</v>
      </c>
      <c r="D41">
        <v>1950</v>
      </c>
      <c r="E41" s="5">
        <v>0.68</v>
      </c>
      <c r="F41">
        <v>1935</v>
      </c>
      <c r="G41" s="5">
        <v>1.21</v>
      </c>
      <c r="H41">
        <v>1927</v>
      </c>
      <c r="I41" s="5">
        <v>1.78</v>
      </c>
      <c r="J41">
        <v>1992</v>
      </c>
      <c r="K41" s="5">
        <v>2.94</v>
      </c>
      <c r="L41">
        <v>1913</v>
      </c>
      <c r="M41" s="5">
        <v>3.29</v>
      </c>
      <c r="N41">
        <v>1896</v>
      </c>
      <c r="O41" s="5">
        <v>3</v>
      </c>
      <c r="P41">
        <v>1996</v>
      </c>
      <c r="Q41" s="5">
        <v>3.11</v>
      </c>
      <c r="R41">
        <v>1974</v>
      </c>
      <c r="S41" s="5">
        <v>2.93</v>
      </c>
      <c r="T41">
        <v>1973</v>
      </c>
      <c r="U41" s="5">
        <v>1.92</v>
      </c>
      <c r="V41">
        <v>1931</v>
      </c>
      <c r="W41" s="5">
        <v>3.95</v>
      </c>
      <c r="X41">
        <v>1931</v>
      </c>
      <c r="Y41" s="5">
        <v>0.81</v>
      </c>
      <c r="Z41">
        <v>1931</v>
      </c>
      <c r="AA41" s="5">
        <v>31.58</v>
      </c>
      <c r="AB41" s="5"/>
    </row>
    <row r="42" spans="1:28" ht="12.75">
      <c r="A42">
        <v>38</v>
      </c>
      <c r="B42">
        <v>1964</v>
      </c>
      <c r="C42" s="5">
        <v>0.78</v>
      </c>
      <c r="D42">
        <v>1959</v>
      </c>
      <c r="E42" s="5">
        <v>0.68</v>
      </c>
      <c r="F42">
        <v>1939</v>
      </c>
      <c r="G42" s="5">
        <v>1.21</v>
      </c>
      <c r="H42">
        <v>1959</v>
      </c>
      <c r="I42" s="5">
        <v>1.81</v>
      </c>
      <c r="J42">
        <v>2007</v>
      </c>
      <c r="K42" s="5">
        <v>2.98</v>
      </c>
      <c r="L42">
        <v>1994</v>
      </c>
      <c r="M42" s="5">
        <v>3.29</v>
      </c>
      <c r="N42">
        <v>1985</v>
      </c>
      <c r="O42" s="5">
        <v>3.06</v>
      </c>
      <c r="P42">
        <v>1981</v>
      </c>
      <c r="Q42" s="5">
        <v>3.12</v>
      </c>
      <c r="R42">
        <v>2011</v>
      </c>
      <c r="S42" s="5">
        <v>2.94</v>
      </c>
      <c r="T42">
        <v>2006</v>
      </c>
      <c r="U42" s="5">
        <v>2</v>
      </c>
      <c r="V42">
        <v>1932</v>
      </c>
      <c r="W42" s="5">
        <v>1.57</v>
      </c>
      <c r="X42">
        <v>1932</v>
      </c>
      <c r="Y42" s="5">
        <v>1.82</v>
      </c>
      <c r="Z42">
        <v>1932</v>
      </c>
      <c r="AA42" s="5">
        <v>26.32</v>
      </c>
      <c r="AB42" s="5"/>
    </row>
    <row r="43" spans="1:28" ht="12.75">
      <c r="A43">
        <v>39</v>
      </c>
      <c r="B43">
        <v>2009</v>
      </c>
      <c r="C43" s="5">
        <v>0.78</v>
      </c>
      <c r="D43">
        <v>2007</v>
      </c>
      <c r="E43" s="5">
        <v>0.68</v>
      </c>
      <c r="F43">
        <v>1940</v>
      </c>
      <c r="G43" s="5">
        <v>1.21</v>
      </c>
      <c r="H43">
        <v>1918</v>
      </c>
      <c r="I43" s="5">
        <v>1.85</v>
      </c>
      <c r="J43">
        <v>2011</v>
      </c>
      <c r="K43" s="5">
        <v>3</v>
      </c>
      <c r="L43">
        <v>2008</v>
      </c>
      <c r="M43" s="5">
        <v>3.31</v>
      </c>
      <c r="N43">
        <v>1954</v>
      </c>
      <c r="O43" s="5">
        <v>3.07</v>
      </c>
      <c r="P43">
        <v>2004</v>
      </c>
      <c r="Q43" s="5">
        <v>3.13</v>
      </c>
      <c r="R43">
        <v>2008</v>
      </c>
      <c r="S43" s="5">
        <v>2.95</v>
      </c>
      <c r="T43">
        <v>1921</v>
      </c>
      <c r="U43" s="5">
        <v>2.02</v>
      </c>
      <c r="V43">
        <v>1933</v>
      </c>
      <c r="W43" s="5">
        <v>1.07</v>
      </c>
      <c r="X43">
        <v>1933</v>
      </c>
      <c r="Y43" s="5">
        <v>1.51</v>
      </c>
      <c r="Z43">
        <v>1933</v>
      </c>
      <c r="AA43" s="5">
        <v>24.430000000000003</v>
      </c>
      <c r="AB43" s="5"/>
    </row>
    <row r="44" spans="1:28" ht="12.75">
      <c r="A44">
        <v>40</v>
      </c>
      <c r="B44">
        <v>1948</v>
      </c>
      <c r="C44" s="5">
        <v>0.79</v>
      </c>
      <c r="D44">
        <v>1990</v>
      </c>
      <c r="E44" s="5">
        <v>0.7</v>
      </c>
      <c r="F44">
        <v>2005</v>
      </c>
      <c r="G44" s="5">
        <v>1.21</v>
      </c>
      <c r="H44">
        <v>1920</v>
      </c>
      <c r="I44" s="5">
        <v>1.86</v>
      </c>
      <c r="J44">
        <v>1909</v>
      </c>
      <c r="K44" s="5">
        <v>3.02</v>
      </c>
      <c r="L44">
        <v>1902</v>
      </c>
      <c r="M44" s="5">
        <v>3.32</v>
      </c>
      <c r="N44">
        <v>1979</v>
      </c>
      <c r="O44" s="5">
        <v>3.08</v>
      </c>
      <c r="P44">
        <v>1897</v>
      </c>
      <c r="Q44" s="5">
        <v>3.16</v>
      </c>
      <c r="R44">
        <v>1908</v>
      </c>
      <c r="S44" s="5">
        <v>3.02</v>
      </c>
      <c r="T44">
        <v>1989</v>
      </c>
      <c r="U44" s="5">
        <v>2.03</v>
      </c>
      <c r="V44">
        <v>1934</v>
      </c>
      <c r="W44" s="5">
        <v>4.62</v>
      </c>
      <c r="X44">
        <v>1934</v>
      </c>
      <c r="Y44" s="5">
        <v>1.39</v>
      </c>
      <c r="Z44">
        <v>1934</v>
      </c>
      <c r="AA44" s="5">
        <v>34.25</v>
      </c>
      <c r="AB44" s="5"/>
    </row>
    <row r="45" spans="1:28" ht="12.75">
      <c r="A45">
        <v>41</v>
      </c>
      <c r="B45">
        <v>1992</v>
      </c>
      <c r="C45" s="5">
        <v>0.79</v>
      </c>
      <c r="D45">
        <v>2011</v>
      </c>
      <c r="E45" s="5">
        <v>0.7</v>
      </c>
      <c r="F45">
        <v>1902</v>
      </c>
      <c r="G45" s="5">
        <v>1.24</v>
      </c>
      <c r="H45">
        <v>1966</v>
      </c>
      <c r="I45" s="5">
        <v>1.9</v>
      </c>
      <c r="J45">
        <v>1952</v>
      </c>
      <c r="K45" s="5">
        <v>3.03</v>
      </c>
      <c r="L45">
        <v>1989</v>
      </c>
      <c r="M45" s="5">
        <v>3.36</v>
      </c>
      <c r="N45">
        <v>2008</v>
      </c>
      <c r="O45" s="5">
        <v>3.08</v>
      </c>
      <c r="P45">
        <v>1937</v>
      </c>
      <c r="Q45" s="5">
        <v>3.17</v>
      </c>
      <c r="R45">
        <v>1996</v>
      </c>
      <c r="S45" s="5">
        <v>3.05</v>
      </c>
      <c r="T45">
        <v>1992</v>
      </c>
      <c r="U45" s="5">
        <v>2.04</v>
      </c>
      <c r="V45">
        <v>1935</v>
      </c>
      <c r="W45" s="5">
        <v>1.39</v>
      </c>
      <c r="X45">
        <v>1935</v>
      </c>
      <c r="Y45" s="5">
        <v>0.85</v>
      </c>
      <c r="Z45">
        <v>1935</v>
      </c>
      <c r="AA45" s="5">
        <v>33.27</v>
      </c>
      <c r="AB45" s="5"/>
    </row>
    <row r="46" spans="1:28" ht="12.75">
      <c r="A46">
        <v>42</v>
      </c>
      <c r="B46">
        <v>1922</v>
      </c>
      <c r="C46" s="5">
        <v>0.82</v>
      </c>
      <c r="D46">
        <v>1923</v>
      </c>
      <c r="E46" s="5">
        <v>0.72</v>
      </c>
      <c r="F46">
        <v>1919</v>
      </c>
      <c r="G46" s="5">
        <v>1.26</v>
      </c>
      <c r="H46">
        <v>1912</v>
      </c>
      <c r="I46" s="5">
        <v>1.92</v>
      </c>
      <c r="J46">
        <v>1957</v>
      </c>
      <c r="K46" s="5">
        <v>3.09</v>
      </c>
      <c r="L46">
        <v>1978</v>
      </c>
      <c r="M46" s="5">
        <v>3.44</v>
      </c>
      <c r="N46">
        <v>1917</v>
      </c>
      <c r="O46" s="5">
        <v>3.13</v>
      </c>
      <c r="P46">
        <v>1982</v>
      </c>
      <c r="Q46" s="5">
        <v>3.19</v>
      </c>
      <c r="R46">
        <v>2004</v>
      </c>
      <c r="S46" s="5">
        <v>3.06</v>
      </c>
      <c r="T46">
        <v>1912</v>
      </c>
      <c r="U46" s="5">
        <v>2.12</v>
      </c>
      <c r="V46">
        <v>1936</v>
      </c>
      <c r="W46" s="5">
        <v>0.95</v>
      </c>
      <c r="X46">
        <v>1936</v>
      </c>
      <c r="Y46" s="5">
        <v>1.64</v>
      </c>
      <c r="Z46">
        <v>1936</v>
      </c>
      <c r="AA46" s="5">
        <v>27.970000000000002</v>
      </c>
      <c r="AB46" s="5"/>
    </row>
    <row r="47" spans="1:28" ht="12.75">
      <c r="A47">
        <v>43</v>
      </c>
      <c r="B47">
        <v>1941</v>
      </c>
      <c r="C47" s="5">
        <v>0.83</v>
      </c>
      <c r="D47">
        <v>1960</v>
      </c>
      <c r="E47" s="5">
        <v>0.73</v>
      </c>
      <c r="F47">
        <v>1928</v>
      </c>
      <c r="G47" s="5">
        <v>1.26</v>
      </c>
      <c r="H47">
        <v>1942</v>
      </c>
      <c r="I47" s="5">
        <v>1.94</v>
      </c>
      <c r="J47">
        <v>1997</v>
      </c>
      <c r="K47" s="5">
        <v>3.09</v>
      </c>
      <c r="L47">
        <v>1999</v>
      </c>
      <c r="M47" s="5">
        <v>3.46</v>
      </c>
      <c r="N47">
        <v>1962</v>
      </c>
      <c r="O47" s="5">
        <v>3.13</v>
      </c>
      <c r="P47">
        <v>1999</v>
      </c>
      <c r="Q47" s="5">
        <v>3.21</v>
      </c>
      <c r="R47">
        <v>1947</v>
      </c>
      <c r="S47" s="5">
        <v>3.12</v>
      </c>
      <c r="T47">
        <v>1960</v>
      </c>
      <c r="U47" s="5">
        <v>2.12</v>
      </c>
      <c r="V47">
        <v>1937</v>
      </c>
      <c r="W47" s="5">
        <v>1.64</v>
      </c>
      <c r="X47">
        <v>1937</v>
      </c>
      <c r="Y47" s="5">
        <v>0.65</v>
      </c>
      <c r="Z47">
        <v>1937</v>
      </c>
      <c r="AA47" s="5">
        <v>27.83</v>
      </c>
      <c r="AB47" s="5"/>
    </row>
    <row r="48" spans="1:28" ht="12.75">
      <c r="A48">
        <v>44</v>
      </c>
      <c r="B48">
        <v>1978</v>
      </c>
      <c r="C48" s="5">
        <v>0.85</v>
      </c>
      <c r="D48">
        <v>1901</v>
      </c>
      <c r="E48" s="5">
        <v>0.74</v>
      </c>
      <c r="F48">
        <v>1984</v>
      </c>
      <c r="G48" s="5">
        <v>1.26</v>
      </c>
      <c r="H48">
        <v>1961</v>
      </c>
      <c r="I48" s="5">
        <v>1.95</v>
      </c>
      <c r="J48">
        <v>1998</v>
      </c>
      <c r="K48" s="5">
        <v>3.11</v>
      </c>
      <c r="L48">
        <v>1955</v>
      </c>
      <c r="M48" s="5">
        <v>3.49</v>
      </c>
      <c r="N48">
        <v>1984</v>
      </c>
      <c r="O48" s="5">
        <v>3.13</v>
      </c>
      <c r="P48">
        <v>1904</v>
      </c>
      <c r="Q48" s="5">
        <v>3.23</v>
      </c>
      <c r="R48">
        <v>1973</v>
      </c>
      <c r="S48" s="5">
        <v>3.15</v>
      </c>
      <c r="T48">
        <v>2011</v>
      </c>
      <c r="U48" s="5">
        <v>2.16</v>
      </c>
      <c r="V48">
        <v>1938</v>
      </c>
      <c r="W48" s="5">
        <v>3.1</v>
      </c>
      <c r="X48">
        <v>1938</v>
      </c>
      <c r="Y48" s="5">
        <v>1.16</v>
      </c>
      <c r="Z48">
        <v>1938</v>
      </c>
      <c r="AA48" s="5">
        <v>43.089999999999996</v>
      </c>
      <c r="AB48" s="5"/>
    </row>
    <row r="49" spans="1:28" ht="12.75">
      <c r="A49">
        <v>45</v>
      </c>
      <c r="B49">
        <v>1962</v>
      </c>
      <c r="C49" s="5">
        <v>0.86</v>
      </c>
      <c r="D49">
        <v>1947</v>
      </c>
      <c r="E49" s="5">
        <v>0.74</v>
      </c>
      <c r="F49">
        <v>1914</v>
      </c>
      <c r="G49" s="5">
        <v>1.28</v>
      </c>
      <c r="H49">
        <v>1935</v>
      </c>
      <c r="I49" s="5">
        <v>1.98</v>
      </c>
      <c r="J49">
        <v>2002</v>
      </c>
      <c r="K49" s="5">
        <v>3.12</v>
      </c>
      <c r="L49">
        <v>2004</v>
      </c>
      <c r="M49" s="5">
        <v>3.5</v>
      </c>
      <c r="N49">
        <v>1960</v>
      </c>
      <c r="O49" s="5">
        <v>3.14</v>
      </c>
      <c r="P49">
        <v>1919</v>
      </c>
      <c r="Q49" s="5">
        <v>3.24</v>
      </c>
      <c r="R49">
        <v>1909</v>
      </c>
      <c r="S49" s="5">
        <v>3.18</v>
      </c>
      <c r="T49">
        <v>1993</v>
      </c>
      <c r="U49" s="5">
        <v>2.17</v>
      </c>
      <c r="V49">
        <v>1939</v>
      </c>
      <c r="W49" s="5">
        <v>0.25</v>
      </c>
      <c r="X49">
        <v>1939</v>
      </c>
      <c r="Y49" s="5">
        <v>1.68</v>
      </c>
      <c r="Z49">
        <v>1939</v>
      </c>
      <c r="AA49" s="5">
        <v>32.07</v>
      </c>
      <c r="AB49" s="5"/>
    </row>
    <row r="50" spans="1:28" ht="12.75">
      <c r="A50">
        <v>46</v>
      </c>
      <c r="B50">
        <v>1954</v>
      </c>
      <c r="C50" s="5">
        <v>0.87</v>
      </c>
      <c r="D50">
        <v>1974</v>
      </c>
      <c r="E50" s="5">
        <v>0.74</v>
      </c>
      <c r="F50">
        <v>1948</v>
      </c>
      <c r="G50" s="5">
        <v>1.29</v>
      </c>
      <c r="H50">
        <v>1963</v>
      </c>
      <c r="I50" s="5">
        <v>1.98</v>
      </c>
      <c r="J50">
        <v>1932</v>
      </c>
      <c r="K50" s="5">
        <v>3.14</v>
      </c>
      <c r="L50">
        <v>1947</v>
      </c>
      <c r="M50" s="5">
        <v>3.68</v>
      </c>
      <c r="N50">
        <v>1993</v>
      </c>
      <c r="O50" s="5">
        <v>3.15</v>
      </c>
      <c r="P50">
        <v>1934</v>
      </c>
      <c r="Q50" s="5">
        <v>3.25</v>
      </c>
      <c r="R50">
        <v>1917</v>
      </c>
      <c r="S50" s="5">
        <v>3.19</v>
      </c>
      <c r="T50">
        <v>1980</v>
      </c>
      <c r="U50" s="5">
        <v>2.18</v>
      </c>
      <c r="V50">
        <v>1940</v>
      </c>
      <c r="W50" s="5">
        <v>3.55</v>
      </c>
      <c r="X50">
        <v>1940</v>
      </c>
      <c r="Y50" s="5">
        <v>1.66</v>
      </c>
      <c r="Z50">
        <v>1940</v>
      </c>
      <c r="AA50" s="5">
        <v>34.71999999999999</v>
      </c>
      <c r="AB50" s="5"/>
    </row>
    <row r="51" spans="1:28" ht="12.75">
      <c r="A51">
        <v>47</v>
      </c>
      <c r="B51">
        <v>1898</v>
      </c>
      <c r="C51" s="5">
        <v>0.88</v>
      </c>
      <c r="D51">
        <v>1921</v>
      </c>
      <c r="E51" s="5">
        <v>0.75</v>
      </c>
      <c r="F51">
        <v>1918</v>
      </c>
      <c r="G51" s="5">
        <v>1.3</v>
      </c>
      <c r="H51">
        <v>1941</v>
      </c>
      <c r="I51" s="5">
        <v>2</v>
      </c>
      <c r="J51">
        <v>1950</v>
      </c>
      <c r="K51" s="5">
        <v>3.17</v>
      </c>
      <c r="L51">
        <v>1907</v>
      </c>
      <c r="M51" s="5">
        <v>3.73</v>
      </c>
      <c r="N51">
        <v>1937</v>
      </c>
      <c r="O51" s="5">
        <v>3.24</v>
      </c>
      <c r="P51">
        <v>1931</v>
      </c>
      <c r="Q51" s="5">
        <v>3.26</v>
      </c>
      <c r="R51">
        <v>1957</v>
      </c>
      <c r="S51" s="5">
        <v>3.2</v>
      </c>
      <c r="T51">
        <v>1998</v>
      </c>
      <c r="U51" s="5">
        <v>2.19</v>
      </c>
      <c r="V51">
        <v>1941</v>
      </c>
      <c r="W51" s="5">
        <v>1.28</v>
      </c>
      <c r="X51">
        <v>1941</v>
      </c>
      <c r="Y51" s="5">
        <v>1.21</v>
      </c>
      <c r="Z51">
        <v>1941</v>
      </c>
      <c r="AA51" s="5">
        <v>38.85</v>
      </c>
      <c r="AB51" s="5"/>
    </row>
    <row r="52" spans="1:28" ht="12.75">
      <c r="A52">
        <v>48</v>
      </c>
      <c r="B52">
        <v>1966</v>
      </c>
      <c r="C52" s="5">
        <v>0.88</v>
      </c>
      <c r="D52">
        <v>1973</v>
      </c>
      <c r="E52" s="5">
        <v>0.79</v>
      </c>
      <c r="F52">
        <v>2009</v>
      </c>
      <c r="G52" s="5">
        <v>1.31</v>
      </c>
      <c r="H52">
        <v>1932</v>
      </c>
      <c r="I52" s="5">
        <v>2.03</v>
      </c>
      <c r="J52">
        <v>1937</v>
      </c>
      <c r="K52" s="5">
        <v>3.2</v>
      </c>
      <c r="L52">
        <v>1974</v>
      </c>
      <c r="M52" s="5">
        <v>3.74</v>
      </c>
      <c r="N52">
        <v>1973</v>
      </c>
      <c r="O52" s="5">
        <v>3.24</v>
      </c>
      <c r="P52">
        <v>1965</v>
      </c>
      <c r="Q52" s="5">
        <v>3.28</v>
      </c>
      <c r="R52">
        <v>1902</v>
      </c>
      <c r="S52" s="5">
        <v>3.26</v>
      </c>
      <c r="T52">
        <v>1938</v>
      </c>
      <c r="U52" s="5">
        <v>2.21</v>
      </c>
      <c r="V52">
        <v>1942</v>
      </c>
      <c r="W52" s="5">
        <v>1.68</v>
      </c>
      <c r="X52">
        <v>1942</v>
      </c>
      <c r="Y52" s="5">
        <v>1.62</v>
      </c>
      <c r="Z52">
        <v>1942</v>
      </c>
      <c r="AA52" s="5">
        <v>39.36999999999999</v>
      </c>
      <c r="AB52" s="5"/>
    </row>
    <row r="53" spans="1:28" ht="12.75">
      <c r="A53">
        <v>49</v>
      </c>
      <c r="B53">
        <v>1970</v>
      </c>
      <c r="C53" s="5">
        <v>0.88</v>
      </c>
      <c r="D53">
        <v>1910</v>
      </c>
      <c r="E53" s="5">
        <v>0.8</v>
      </c>
      <c r="F53">
        <v>1963</v>
      </c>
      <c r="G53" s="5">
        <v>1.35</v>
      </c>
      <c r="H53">
        <v>1925</v>
      </c>
      <c r="I53" s="5">
        <v>2.07</v>
      </c>
      <c r="J53">
        <v>1963</v>
      </c>
      <c r="K53" s="5">
        <v>3.2</v>
      </c>
      <c r="L53">
        <v>1971</v>
      </c>
      <c r="M53" s="5">
        <v>3.75</v>
      </c>
      <c r="N53">
        <v>1914</v>
      </c>
      <c r="O53" s="5">
        <v>3.27</v>
      </c>
      <c r="P53">
        <v>1939</v>
      </c>
      <c r="Q53" s="5">
        <v>3.34</v>
      </c>
      <c r="R53">
        <v>1960</v>
      </c>
      <c r="S53" s="5">
        <v>3.26</v>
      </c>
      <c r="T53">
        <v>1915</v>
      </c>
      <c r="U53" s="5">
        <v>2.25</v>
      </c>
      <c r="V53">
        <v>1943</v>
      </c>
      <c r="W53" s="5">
        <v>2.52</v>
      </c>
      <c r="X53">
        <v>1943</v>
      </c>
      <c r="Y53" s="5">
        <v>0.05</v>
      </c>
      <c r="Z53">
        <v>1943</v>
      </c>
      <c r="AA53" s="5">
        <v>33.74</v>
      </c>
      <c r="AB53" s="5"/>
    </row>
    <row r="54" spans="1:28" ht="12.75">
      <c r="A54">
        <v>50</v>
      </c>
      <c r="B54">
        <v>1911</v>
      </c>
      <c r="C54" s="5">
        <v>0.9</v>
      </c>
      <c r="D54">
        <v>1916</v>
      </c>
      <c r="E54" s="5">
        <v>0.81</v>
      </c>
      <c r="F54">
        <v>1905</v>
      </c>
      <c r="G54" s="5">
        <v>1.37</v>
      </c>
      <c r="H54">
        <v>1917</v>
      </c>
      <c r="I54" s="5">
        <v>2.11</v>
      </c>
      <c r="J54">
        <v>1949</v>
      </c>
      <c r="K54" s="5">
        <v>3.3</v>
      </c>
      <c r="L54">
        <v>1945</v>
      </c>
      <c r="M54" s="5">
        <v>3.82</v>
      </c>
      <c r="N54">
        <v>2001</v>
      </c>
      <c r="O54" s="5">
        <v>3.35</v>
      </c>
      <c r="P54">
        <v>1917</v>
      </c>
      <c r="Q54" s="5">
        <v>3.36</v>
      </c>
      <c r="R54">
        <v>1949</v>
      </c>
      <c r="S54" s="5">
        <v>3.27</v>
      </c>
      <c r="T54">
        <v>2008</v>
      </c>
      <c r="U54" s="5">
        <v>2.26</v>
      </c>
      <c r="V54">
        <v>1944</v>
      </c>
      <c r="W54" s="5">
        <v>2.17</v>
      </c>
      <c r="X54">
        <v>1944</v>
      </c>
      <c r="Y54" s="5">
        <v>0.72</v>
      </c>
      <c r="Z54">
        <v>1944</v>
      </c>
      <c r="AA54" s="5">
        <v>29.11</v>
      </c>
      <c r="AB54" s="5"/>
    </row>
    <row r="55" spans="1:28" ht="12.75">
      <c r="A55">
        <v>51</v>
      </c>
      <c r="B55">
        <v>1944</v>
      </c>
      <c r="C55" s="5">
        <v>0.91</v>
      </c>
      <c r="D55">
        <v>1941</v>
      </c>
      <c r="E55" s="5">
        <v>0.82</v>
      </c>
      <c r="F55">
        <v>1896</v>
      </c>
      <c r="G55" s="5">
        <v>1.44</v>
      </c>
      <c r="H55">
        <v>1923</v>
      </c>
      <c r="I55" s="5">
        <v>2.13</v>
      </c>
      <c r="J55">
        <v>1956</v>
      </c>
      <c r="K55" s="5">
        <v>3.3</v>
      </c>
      <c r="L55">
        <v>1957</v>
      </c>
      <c r="M55" s="5">
        <v>3.82</v>
      </c>
      <c r="N55">
        <v>1990</v>
      </c>
      <c r="O55" s="5">
        <v>3.43</v>
      </c>
      <c r="P55">
        <v>1971</v>
      </c>
      <c r="Q55" s="5">
        <v>3.43</v>
      </c>
      <c r="R55">
        <v>1919</v>
      </c>
      <c r="S55" s="5">
        <v>3.31</v>
      </c>
      <c r="T55">
        <v>1936</v>
      </c>
      <c r="U55" s="5">
        <v>2.27</v>
      </c>
      <c r="V55">
        <v>1945</v>
      </c>
      <c r="W55" s="5">
        <v>3.45</v>
      </c>
      <c r="X55">
        <v>1945</v>
      </c>
      <c r="Y55" s="5">
        <v>1.61</v>
      </c>
      <c r="Z55">
        <v>1945</v>
      </c>
      <c r="AA55" s="5">
        <v>36.449999999999996</v>
      </c>
      <c r="AB55" s="5"/>
    </row>
    <row r="56" spans="1:28" ht="12.75">
      <c r="A56">
        <v>52</v>
      </c>
      <c r="B56">
        <v>1945</v>
      </c>
      <c r="C56" s="5">
        <v>0.91</v>
      </c>
      <c r="D56">
        <v>1954</v>
      </c>
      <c r="E56" s="5">
        <v>0.82</v>
      </c>
      <c r="F56">
        <v>2012</v>
      </c>
      <c r="G56" s="5">
        <v>1.44</v>
      </c>
      <c r="H56">
        <v>2000</v>
      </c>
      <c r="I56" s="5">
        <v>2.17</v>
      </c>
      <c r="J56">
        <v>1969</v>
      </c>
      <c r="K56" s="5">
        <v>3.35</v>
      </c>
      <c r="L56">
        <v>1924</v>
      </c>
      <c r="M56" s="5">
        <v>3.85</v>
      </c>
      <c r="N56">
        <v>1899</v>
      </c>
      <c r="O56" s="5">
        <v>3.45</v>
      </c>
      <c r="P56">
        <v>2001</v>
      </c>
      <c r="Q56" s="5">
        <v>3.47</v>
      </c>
      <c r="R56">
        <v>1905</v>
      </c>
      <c r="S56" s="5">
        <v>3.32</v>
      </c>
      <c r="T56">
        <v>1942</v>
      </c>
      <c r="U56" s="5">
        <v>2.3</v>
      </c>
      <c r="V56">
        <v>1946</v>
      </c>
      <c r="W56" s="5">
        <v>2.53</v>
      </c>
      <c r="X56">
        <v>1946</v>
      </c>
      <c r="Y56" s="5">
        <v>1.33</v>
      </c>
      <c r="Z56">
        <v>1946</v>
      </c>
      <c r="AA56" s="5">
        <v>34.03</v>
      </c>
      <c r="AB56" s="5"/>
    </row>
    <row r="57" spans="1:28" ht="12.75">
      <c r="A57">
        <v>53</v>
      </c>
      <c r="B57">
        <v>2008</v>
      </c>
      <c r="C57" s="5">
        <v>0.91</v>
      </c>
      <c r="D57">
        <v>1955</v>
      </c>
      <c r="E57" s="5">
        <v>0.83</v>
      </c>
      <c r="F57">
        <v>1956</v>
      </c>
      <c r="G57" s="5">
        <v>1.48</v>
      </c>
      <c r="H57">
        <v>2007</v>
      </c>
      <c r="I57" s="5">
        <v>2.18</v>
      </c>
      <c r="J57">
        <v>1961</v>
      </c>
      <c r="K57" s="5">
        <v>3.36</v>
      </c>
      <c r="L57">
        <v>1997</v>
      </c>
      <c r="M57" s="5">
        <v>3.87</v>
      </c>
      <c r="N57">
        <v>1922</v>
      </c>
      <c r="O57" s="5">
        <v>3.49</v>
      </c>
      <c r="P57">
        <v>1993</v>
      </c>
      <c r="Q57" s="5">
        <v>3.48</v>
      </c>
      <c r="R57">
        <v>1997</v>
      </c>
      <c r="S57" s="5">
        <v>3.35</v>
      </c>
      <c r="T57">
        <v>1949</v>
      </c>
      <c r="U57" s="5">
        <v>2.34</v>
      </c>
      <c r="V57">
        <v>1947</v>
      </c>
      <c r="W57" s="5">
        <v>2.29</v>
      </c>
      <c r="X57">
        <v>1947</v>
      </c>
      <c r="Y57" s="5">
        <v>0.77</v>
      </c>
      <c r="Z57">
        <v>1947</v>
      </c>
      <c r="AA57" s="5">
        <v>27.099999999999998</v>
      </c>
      <c r="AB57" s="5"/>
    </row>
    <row r="58" spans="1:28" ht="12.75">
      <c r="A58">
        <v>54</v>
      </c>
      <c r="B58">
        <v>1908</v>
      </c>
      <c r="C58" s="5">
        <v>0.94</v>
      </c>
      <c r="D58">
        <v>1944</v>
      </c>
      <c r="E58" s="5">
        <v>0.84</v>
      </c>
      <c r="F58">
        <v>1975</v>
      </c>
      <c r="G58" s="5">
        <v>1.5</v>
      </c>
      <c r="H58">
        <v>1898</v>
      </c>
      <c r="I58" s="5">
        <v>2.19</v>
      </c>
      <c r="J58">
        <v>1974</v>
      </c>
      <c r="K58" s="5">
        <v>3.36</v>
      </c>
      <c r="L58">
        <v>1958</v>
      </c>
      <c r="M58" s="5">
        <v>3.88</v>
      </c>
      <c r="N58">
        <v>1923</v>
      </c>
      <c r="O58" s="5">
        <v>3.49</v>
      </c>
      <c r="P58">
        <v>1979</v>
      </c>
      <c r="Q58" s="5">
        <v>3.49</v>
      </c>
      <c r="R58">
        <v>2000</v>
      </c>
      <c r="S58" s="5">
        <v>3.43</v>
      </c>
      <c r="T58">
        <v>1918</v>
      </c>
      <c r="U58" s="5">
        <v>2.38</v>
      </c>
      <c r="V58">
        <v>1948</v>
      </c>
      <c r="W58" s="5">
        <v>2.99</v>
      </c>
      <c r="X58">
        <v>1948</v>
      </c>
      <c r="Y58" s="5">
        <v>0.82</v>
      </c>
      <c r="Z58">
        <v>1948</v>
      </c>
      <c r="AA58" s="5">
        <v>23.08</v>
      </c>
      <c r="AB58" s="5"/>
    </row>
    <row r="59" spans="1:28" ht="12.75">
      <c r="A59">
        <v>55</v>
      </c>
      <c r="B59">
        <v>1973</v>
      </c>
      <c r="C59" s="5">
        <v>0.94</v>
      </c>
      <c r="D59">
        <v>1967</v>
      </c>
      <c r="E59" s="5">
        <v>0.84</v>
      </c>
      <c r="F59">
        <v>1934</v>
      </c>
      <c r="G59" s="5">
        <v>1.53</v>
      </c>
      <c r="H59">
        <v>1995</v>
      </c>
      <c r="I59" s="5">
        <v>2.2</v>
      </c>
      <c r="J59">
        <v>1921</v>
      </c>
      <c r="K59" s="5">
        <v>3.4</v>
      </c>
      <c r="L59">
        <v>1896</v>
      </c>
      <c r="M59" s="5">
        <v>3.92</v>
      </c>
      <c r="N59">
        <v>1929</v>
      </c>
      <c r="O59" s="5">
        <v>3.49</v>
      </c>
      <c r="P59">
        <v>2011</v>
      </c>
      <c r="Q59" s="5">
        <v>3.53</v>
      </c>
      <c r="R59">
        <v>1895</v>
      </c>
      <c r="S59" s="5">
        <v>3.44</v>
      </c>
      <c r="T59">
        <v>1958</v>
      </c>
      <c r="U59" s="5">
        <v>2.38</v>
      </c>
      <c r="V59">
        <v>1949</v>
      </c>
      <c r="W59" s="5">
        <v>2.07</v>
      </c>
      <c r="X59">
        <v>1949</v>
      </c>
      <c r="Y59" s="5">
        <v>1.01</v>
      </c>
      <c r="Z59">
        <v>1949</v>
      </c>
      <c r="AA59" s="5">
        <v>32.9</v>
      </c>
      <c r="AB59" s="5"/>
    </row>
    <row r="60" spans="1:28" ht="12.75">
      <c r="A60">
        <v>56</v>
      </c>
      <c r="B60">
        <v>1989</v>
      </c>
      <c r="C60" s="5">
        <v>0.94</v>
      </c>
      <c r="D60">
        <v>1983</v>
      </c>
      <c r="E60" s="5">
        <v>0.84</v>
      </c>
      <c r="F60">
        <v>1983</v>
      </c>
      <c r="G60" s="5">
        <v>1.54</v>
      </c>
      <c r="H60">
        <v>1976</v>
      </c>
      <c r="I60" s="5">
        <v>2.21</v>
      </c>
      <c r="J60">
        <v>1981</v>
      </c>
      <c r="K60" s="5">
        <v>3.4</v>
      </c>
      <c r="L60">
        <v>1985</v>
      </c>
      <c r="M60" s="5">
        <v>3.99</v>
      </c>
      <c r="N60">
        <v>1908</v>
      </c>
      <c r="O60" s="5">
        <v>3.53</v>
      </c>
      <c r="P60">
        <v>1898</v>
      </c>
      <c r="Q60" s="5">
        <v>3.64</v>
      </c>
      <c r="R60">
        <v>1988</v>
      </c>
      <c r="S60" s="5">
        <v>3.45</v>
      </c>
      <c r="T60">
        <v>1972</v>
      </c>
      <c r="U60" s="5">
        <v>2.41</v>
      </c>
      <c r="V60">
        <v>1950</v>
      </c>
      <c r="W60" s="5">
        <v>1.9</v>
      </c>
      <c r="X60">
        <v>1950</v>
      </c>
      <c r="Y60" s="5">
        <v>2.18</v>
      </c>
      <c r="Z60">
        <v>1950</v>
      </c>
      <c r="AA60" s="5">
        <v>30.1</v>
      </c>
      <c r="AB60" s="5"/>
    </row>
    <row r="61" spans="1:28" ht="12.75">
      <c r="A61">
        <v>57</v>
      </c>
      <c r="B61">
        <v>1968</v>
      </c>
      <c r="C61" s="5">
        <v>0.96</v>
      </c>
      <c r="D61">
        <v>1992</v>
      </c>
      <c r="E61" s="5">
        <v>0.87</v>
      </c>
      <c r="F61">
        <v>1907</v>
      </c>
      <c r="G61" s="5">
        <v>1.55</v>
      </c>
      <c r="H61">
        <v>2012</v>
      </c>
      <c r="I61" s="5">
        <v>2.21</v>
      </c>
      <c r="J61">
        <v>1947</v>
      </c>
      <c r="K61" s="5">
        <v>3.41</v>
      </c>
      <c r="L61">
        <v>2001</v>
      </c>
      <c r="M61" s="5">
        <v>4.01</v>
      </c>
      <c r="N61">
        <v>1940</v>
      </c>
      <c r="O61" s="5">
        <v>3.54</v>
      </c>
      <c r="P61">
        <v>1994</v>
      </c>
      <c r="Q61" s="5">
        <v>3.71</v>
      </c>
      <c r="R61">
        <v>1975</v>
      </c>
      <c r="S61" s="5">
        <v>3.48</v>
      </c>
      <c r="T61">
        <v>1994</v>
      </c>
      <c r="U61" s="5">
        <v>2.43</v>
      </c>
      <c r="V61">
        <v>1951</v>
      </c>
      <c r="W61" s="5">
        <v>1.68</v>
      </c>
      <c r="X61">
        <v>1951</v>
      </c>
      <c r="Y61" s="5">
        <v>1.14</v>
      </c>
      <c r="Z61">
        <v>1951</v>
      </c>
      <c r="AA61" s="5">
        <v>40.24</v>
      </c>
      <c r="AB61" s="5"/>
    </row>
    <row r="62" spans="1:28" ht="12.75">
      <c r="A62">
        <v>58</v>
      </c>
      <c r="B62">
        <v>1913</v>
      </c>
      <c r="C62" s="5">
        <v>0.97</v>
      </c>
      <c r="D62">
        <v>1899</v>
      </c>
      <c r="E62" s="5">
        <v>0.88</v>
      </c>
      <c r="F62">
        <v>1929</v>
      </c>
      <c r="G62" s="5">
        <v>1.55</v>
      </c>
      <c r="H62">
        <v>1972</v>
      </c>
      <c r="I62" s="5">
        <v>2.25</v>
      </c>
      <c r="J62">
        <v>1971</v>
      </c>
      <c r="K62" s="5">
        <v>3.41</v>
      </c>
      <c r="L62">
        <v>1934</v>
      </c>
      <c r="M62" s="5">
        <v>4.05</v>
      </c>
      <c r="N62">
        <v>1992</v>
      </c>
      <c r="O62" s="5">
        <v>3.64</v>
      </c>
      <c r="P62">
        <v>1899</v>
      </c>
      <c r="Q62" s="5">
        <v>3.72</v>
      </c>
      <c r="R62">
        <v>1993</v>
      </c>
      <c r="S62" s="5">
        <v>3.55</v>
      </c>
      <c r="T62">
        <v>1920</v>
      </c>
      <c r="U62" s="5">
        <v>2.47</v>
      </c>
      <c r="V62">
        <v>1952</v>
      </c>
      <c r="W62" s="5">
        <v>1.27</v>
      </c>
      <c r="X62">
        <v>1952</v>
      </c>
      <c r="Y62" s="5">
        <v>1.08</v>
      </c>
      <c r="Z62">
        <v>1952</v>
      </c>
      <c r="AA62" s="5">
        <v>28.32</v>
      </c>
      <c r="AB62" s="5"/>
    </row>
    <row r="63" spans="1:28" ht="12.75">
      <c r="A63">
        <v>59</v>
      </c>
      <c r="B63">
        <v>1934</v>
      </c>
      <c r="C63" s="5">
        <v>0.98</v>
      </c>
      <c r="D63">
        <v>2009</v>
      </c>
      <c r="E63" s="5">
        <v>0.88</v>
      </c>
      <c r="F63">
        <v>1926</v>
      </c>
      <c r="G63" s="5">
        <v>1.59</v>
      </c>
      <c r="H63">
        <v>1999</v>
      </c>
      <c r="I63" s="5">
        <v>2.26</v>
      </c>
      <c r="J63">
        <v>2008</v>
      </c>
      <c r="K63" s="5">
        <v>3.41</v>
      </c>
      <c r="L63">
        <v>1929</v>
      </c>
      <c r="M63" s="5">
        <v>4.07</v>
      </c>
      <c r="N63">
        <v>2012</v>
      </c>
      <c r="O63" s="5">
        <v>3.64</v>
      </c>
      <c r="P63">
        <v>1916</v>
      </c>
      <c r="Q63" s="5">
        <v>3.75</v>
      </c>
      <c r="R63">
        <v>1899</v>
      </c>
      <c r="S63" s="5">
        <v>3.57</v>
      </c>
      <c r="T63">
        <v>1977</v>
      </c>
      <c r="U63" s="5">
        <v>2.51</v>
      </c>
      <c r="V63">
        <v>1953</v>
      </c>
      <c r="W63" s="5">
        <v>1.93</v>
      </c>
      <c r="X63">
        <v>1953</v>
      </c>
      <c r="Y63" s="5">
        <v>1.94</v>
      </c>
      <c r="Z63">
        <v>1953</v>
      </c>
      <c r="AA63" s="5">
        <v>33.47</v>
      </c>
      <c r="AB63" s="5"/>
    </row>
    <row r="64" spans="1:28" ht="12.75">
      <c r="A64">
        <v>60</v>
      </c>
      <c r="B64">
        <v>1953</v>
      </c>
      <c r="C64" s="5">
        <v>0.98</v>
      </c>
      <c r="D64">
        <v>1986</v>
      </c>
      <c r="E64" s="5">
        <v>0.89</v>
      </c>
      <c r="F64">
        <v>1982</v>
      </c>
      <c r="G64" s="5">
        <v>1.59</v>
      </c>
      <c r="H64">
        <v>1958</v>
      </c>
      <c r="I64" s="5">
        <v>2.29</v>
      </c>
      <c r="J64">
        <v>1933</v>
      </c>
      <c r="K64" s="5">
        <v>3.6</v>
      </c>
      <c r="L64">
        <v>1975</v>
      </c>
      <c r="M64" s="5">
        <v>4.08</v>
      </c>
      <c r="N64">
        <v>1983</v>
      </c>
      <c r="O64" s="5">
        <v>3.7</v>
      </c>
      <c r="P64">
        <v>2000</v>
      </c>
      <c r="Q64" s="5">
        <v>3.76</v>
      </c>
      <c r="R64">
        <v>1924</v>
      </c>
      <c r="S64" s="5">
        <v>3.57</v>
      </c>
      <c r="T64">
        <v>2010</v>
      </c>
      <c r="U64" s="5">
        <v>2.55</v>
      </c>
      <c r="V64">
        <v>1954</v>
      </c>
      <c r="W64" s="5">
        <v>1.43</v>
      </c>
      <c r="X64">
        <v>1954</v>
      </c>
      <c r="Y64" s="5">
        <v>0.54</v>
      </c>
      <c r="Z64">
        <v>1954</v>
      </c>
      <c r="AA64" s="5">
        <v>35.39</v>
      </c>
      <c r="AB64" s="5"/>
    </row>
    <row r="65" spans="1:28" ht="12.75">
      <c r="A65">
        <v>61</v>
      </c>
      <c r="B65">
        <v>2004</v>
      </c>
      <c r="C65" s="5">
        <v>0.98</v>
      </c>
      <c r="D65">
        <v>1991</v>
      </c>
      <c r="E65" s="5">
        <v>0.9</v>
      </c>
      <c r="F65">
        <v>1967</v>
      </c>
      <c r="G65" s="5">
        <v>1.62</v>
      </c>
      <c r="H65">
        <v>1899</v>
      </c>
      <c r="I65" s="5">
        <v>2.31</v>
      </c>
      <c r="J65">
        <v>1979</v>
      </c>
      <c r="K65" s="5">
        <v>3.68</v>
      </c>
      <c r="L65">
        <v>1898</v>
      </c>
      <c r="M65" s="5">
        <v>4.12</v>
      </c>
      <c r="N65">
        <v>1921</v>
      </c>
      <c r="O65" s="5">
        <v>3.71</v>
      </c>
      <c r="P65">
        <v>1984</v>
      </c>
      <c r="Q65" s="5">
        <v>3.78</v>
      </c>
      <c r="R65">
        <v>1910</v>
      </c>
      <c r="S65" s="5">
        <v>3.62</v>
      </c>
      <c r="T65">
        <v>1914</v>
      </c>
      <c r="U65" s="5">
        <v>2.56</v>
      </c>
      <c r="V65">
        <v>1955</v>
      </c>
      <c r="W65" s="5">
        <v>1.51</v>
      </c>
      <c r="X65">
        <v>1955</v>
      </c>
      <c r="Y65" s="5">
        <v>1.28</v>
      </c>
      <c r="Z65">
        <v>1955</v>
      </c>
      <c r="AA65" s="5">
        <v>32.34</v>
      </c>
      <c r="AB65" s="5"/>
    </row>
    <row r="66" spans="1:28" ht="12.75">
      <c r="A66">
        <v>62</v>
      </c>
      <c r="B66">
        <v>1899</v>
      </c>
      <c r="C66" s="5">
        <v>1.03</v>
      </c>
      <c r="D66">
        <v>2006</v>
      </c>
      <c r="E66" s="5">
        <v>0.9</v>
      </c>
      <c r="F66">
        <v>1968</v>
      </c>
      <c r="G66" s="5">
        <v>1.62</v>
      </c>
      <c r="H66">
        <v>1940</v>
      </c>
      <c r="I66" s="5">
        <v>2.31</v>
      </c>
      <c r="J66">
        <v>1995</v>
      </c>
      <c r="K66" s="5">
        <v>3.68</v>
      </c>
      <c r="L66">
        <v>1926</v>
      </c>
      <c r="M66" s="5">
        <v>4.13</v>
      </c>
      <c r="N66">
        <v>1924</v>
      </c>
      <c r="O66" s="5">
        <v>3.71</v>
      </c>
      <c r="P66">
        <v>1921</v>
      </c>
      <c r="Q66" s="5">
        <v>3.79</v>
      </c>
      <c r="R66">
        <v>1930</v>
      </c>
      <c r="S66" s="5">
        <v>3.62</v>
      </c>
      <c r="T66">
        <v>1930</v>
      </c>
      <c r="U66" s="5">
        <v>2.58</v>
      </c>
      <c r="V66">
        <v>1956</v>
      </c>
      <c r="W66" s="5">
        <v>2.88</v>
      </c>
      <c r="X66">
        <v>1956</v>
      </c>
      <c r="Y66" s="5">
        <v>0.73</v>
      </c>
      <c r="Z66">
        <v>1956</v>
      </c>
      <c r="AA66" s="5">
        <v>26.579999999999995</v>
      </c>
      <c r="AB66" s="5"/>
    </row>
    <row r="67" spans="1:28" ht="12.75">
      <c r="A67">
        <v>63</v>
      </c>
      <c r="B67">
        <v>1988</v>
      </c>
      <c r="C67" s="5">
        <v>1.04</v>
      </c>
      <c r="D67">
        <v>1917</v>
      </c>
      <c r="E67" s="5">
        <v>0.91</v>
      </c>
      <c r="F67">
        <v>1989</v>
      </c>
      <c r="G67" s="5">
        <v>1.66</v>
      </c>
      <c r="H67">
        <v>1955</v>
      </c>
      <c r="I67" s="5">
        <v>2.32</v>
      </c>
      <c r="J67">
        <v>1899</v>
      </c>
      <c r="K67" s="5">
        <v>3.73</v>
      </c>
      <c r="L67">
        <v>1950</v>
      </c>
      <c r="M67" s="5">
        <v>4.14</v>
      </c>
      <c r="N67">
        <v>1956</v>
      </c>
      <c r="O67" s="5">
        <v>3.72</v>
      </c>
      <c r="P67">
        <v>1935</v>
      </c>
      <c r="Q67" s="5">
        <v>3.98</v>
      </c>
      <c r="R67">
        <v>2001</v>
      </c>
      <c r="S67" s="5">
        <v>3.62</v>
      </c>
      <c r="T67">
        <v>1933</v>
      </c>
      <c r="U67" s="5">
        <v>2.59</v>
      </c>
      <c r="V67">
        <v>1957</v>
      </c>
      <c r="W67" s="5">
        <v>2.9</v>
      </c>
      <c r="X67">
        <v>1957</v>
      </c>
      <c r="Y67" s="5">
        <v>0.67</v>
      </c>
      <c r="Z67">
        <v>1957</v>
      </c>
      <c r="AA67" s="5">
        <v>27.279999999999998</v>
      </c>
      <c r="AB67" s="5"/>
    </row>
    <row r="68" spans="1:28" ht="12.75">
      <c r="A68">
        <v>64</v>
      </c>
      <c r="B68">
        <v>1927</v>
      </c>
      <c r="C68" s="5">
        <v>1.05</v>
      </c>
      <c r="D68">
        <v>1957</v>
      </c>
      <c r="E68" s="5">
        <v>0.91</v>
      </c>
      <c r="F68">
        <v>1924</v>
      </c>
      <c r="G68" s="5">
        <v>1.7</v>
      </c>
      <c r="H68">
        <v>1937</v>
      </c>
      <c r="I68" s="5">
        <v>2.33</v>
      </c>
      <c r="J68">
        <v>1953</v>
      </c>
      <c r="K68" s="5">
        <v>3.77</v>
      </c>
      <c r="L68">
        <v>2011</v>
      </c>
      <c r="M68" s="5">
        <v>4.2</v>
      </c>
      <c r="N68">
        <v>2011</v>
      </c>
      <c r="O68" s="5">
        <v>3.83</v>
      </c>
      <c r="P68">
        <v>1918</v>
      </c>
      <c r="Q68" s="5">
        <v>3.99</v>
      </c>
      <c r="R68">
        <v>2007</v>
      </c>
      <c r="S68" s="5">
        <v>3.63</v>
      </c>
      <c r="T68">
        <v>1901</v>
      </c>
      <c r="U68" s="5">
        <v>2.75</v>
      </c>
      <c r="V68">
        <v>1958</v>
      </c>
      <c r="W68" s="5">
        <v>1.93</v>
      </c>
      <c r="X68">
        <v>1958</v>
      </c>
      <c r="Y68" s="5">
        <v>0.56</v>
      </c>
      <c r="Z68">
        <v>1958</v>
      </c>
      <c r="AA68" s="5">
        <v>29.409999999999997</v>
      </c>
      <c r="AB68" s="5"/>
    </row>
    <row r="69" spans="1:28" ht="12.75">
      <c r="A69">
        <v>65</v>
      </c>
      <c r="B69">
        <v>1900</v>
      </c>
      <c r="C69" s="5">
        <v>1.06</v>
      </c>
      <c r="D69">
        <v>1996</v>
      </c>
      <c r="E69" s="5">
        <v>0.91</v>
      </c>
      <c r="F69">
        <v>1986</v>
      </c>
      <c r="G69" s="5">
        <v>1.7</v>
      </c>
      <c r="H69">
        <v>1934</v>
      </c>
      <c r="I69" s="5">
        <v>2.39</v>
      </c>
      <c r="J69">
        <v>1922</v>
      </c>
      <c r="K69" s="5">
        <v>3.8</v>
      </c>
      <c r="L69">
        <v>1904</v>
      </c>
      <c r="M69" s="5">
        <v>4.24</v>
      </c>
      <c r="N69">
        <v>1948</v>
      </c>
      <c r="O69" s="5">
        <v>3.84</v>
      </c>
      <c r="P69">
        <v>1910</v>
      </c>
      <c r="Q69" s="5">
        <v>4</v>
      </c>
      <c r="R69">
        <v>1906</v>
      </c>
      <c r="S69" s="5">
        <v>3.64</v>
      </c>
      <c r="T69">
        <v>1943</v>
      </c>
      <c r="U69" s="5">
        <v>2.76</v>
      </c>
      <c r="V69">
        <v>1959</v>
      </c>
      <c r="W69" s="5">
        <v>1.08</v>
      </c>
      <c r="X69">
        <v>1959</v>
      </c>
      <c r="Y69" s="5">
        <v>2.05</v>
      </c>
      <c r="Z69">
        <v>1959</v>
      </c>
      <c r="AA69" s="5">
        <v>37.169999999999995</v>
      </c>
      <c r="AB69" s="5"/>
    </row>
    <row r="70" spans="1:28" ht="12.75">
      <c r="A70">
        <v>66</v>
      </c>
      <c r="B70">
        <v>1930</v>
      </c>
      <c r="C70" s="5">
        <v>1.08</v>
      </c>
      <c r="D70">
        <v>2003</v>
      </c>
      <c r="E70" s="5">
        <v>0.92</v>
      </c>
      <c r="F70">
        <v>1995</v>
      </c>
      <c r="G70" s="5">
        <v>1.7</v>
      </c>
      <c r="H70">
        <v>1900</v>
      </c>
      <c r="I70" s="5">
        <v>2.4</v>
      </c>
      <c r="J70">
        <v>1990</v>
      </c>
      <c r="K70" s="5">
        <v>3.86</v>
      </c>
      <c r="L70">
        <v>1942</v>
      </c>
      <c r="M70" s="5">
        <v>4.33</v>
      </c>
      <c r="N70">
        <v>1926</v>
      </c>
      <c r="O70" s="5">
        <v>3.85</v>
      </c>
      <c r="P70">
        <v>1989</v>
      </c>
      <c r="Q70" s="5">
        <v>4</v>
      </c>
      <c r="R70">
        <v>2005</v>
      </c>
      <c r="S70" s="5">
        <v>3.65</v>
      </c>
      <c r="T70">
        <v>1899</v>
      </c>
      <c r="U70" s="5">
        <v>2.86</v>
      </c>
      <c r="V70">
        <v>1960</v>
      </c>
      <c r="W70" s="5">
        <v>2.39</v>
      </c>
      <c r="X70">
        <v>1960</v>
      </c>
      <c r="Y70" s="5">
        <v>0.6</v>
      </c>
      <c r="Z70">
        <v>1960</v>
      </c>
      <c r="AA70" s="5">
        <v>33.4</v>
      </c>
      <c r="AB70" s="5"/>
    </row>
    <row r="71" spans="1:28" ht="12.75">
      <c r="A71">
        <v>67</v>
      </c>
      <c r="B71">
        <v>1905</v>
      </c>
      <c r="C71" s="5">
        <v>1.09</v>
      </c>
      <c r="D71">
        <v>1913</v>
      </c>
      <c r="E71" s="5">
        <v>0.94</v>
      </c>
      <c r="F71">
        <v>2000</v>
      </c>
      <c r="G71" s="5">
        <v>1.71</v>
      </c>
      <c r="H71">
        <v>1907</v>
      </c>
      <c r="I71" s="5">
        <v>2.4</v>
      </c>
      <c r="J71">
        <v>1924</v>
      </c>
      <c r="K71" s="5">
        <v>3.89</v>
      </c>
      <c r="L71">
        <v>1911</v>
      </c>
      <c r="M71" s="5">
        <v>4.35</v>
      </c>
      <c r="N71">
        <v>1980</v>
      </c>
      <c r="O71" s="5">
        <v>3.87</v>
      </c>
      <c r="P71">
        <v>1915</v>
      </c>
      <c r="Q71" s="5">
        <v>4.07</v>
      </c>
      <c r="R71">
        <v>1929</v>
      </c>
      <c r="S71" s="5">
        <v>3.68</v>
      </c>
      <c r="T71">
        <v>1931</v>
      </c>
      <c r="U71" s="5">
        <v>2.86</v>
      </c>
      <c r="V71">
        <v>1961</v>
      </c>
      <c r="W71" s="5">
        <v>2.27</v>
      </c>
      <c r="X71">
        <v>1961</v>
      </c>
      <c r="Y71" s="5">
        <v>1.33</v>
      </c>
      <c r="Z71">
        <v>1961</v>
      </c>
      <c r="AA71" s="5">
        <v>30.71</v>
      </c>
      <c r="AB71" s="5"/>
    </row>
    <row r="72" spans="1:28" ht="12.75">
      <c r="A72">
        <v>68</v>
      </c>
      <c r="B72">
        <v>1994</v>
      </c>
      <c r="C72" s="5">
        <v>1.1</v>
      </c>
      <c r="D72">
        <v>1903</v>
      </c>
      <c r="E72" s="5">
        <v>0.96</v>
      </c>
      <c r="F72">
        <v>1992</v>
      </c>
      <c r="G72" s="5">
        <v>1.72</v>
      </c>
      <c r="H72">
        <v>1928</v>
      </c>
      <c r="I72" s="5">
        <v>2.4</v>
      </c>
      <c r="J72">
        <v>1989</v>
      </c>
      <c r="K72" s="5">
        <v>3.92</v>
      </c>
      <c r="L72">
        <v>1928</v>
      </c>
      <c r="M72" s="5">
        <v>4.36</v>
      </c>
      <c r="N72">
        <v>1904</v>
      </c>
      <c r="O72" s="5">
        <v>3.9</v>
      </c>
      <c r="P72">
        <v>1953</v>
      </c>
      <c r="Q72" s="5">
        <v>4.15</v>
      </c>
      <c r="R72">
        <v>1958</v>
      </c>
      <c r="S72" s="5">
        <v>3.71</v>
      </c>
      <c r="T72">
        <v>1997</v>
      </c>
      <c r="U72" s="5">
        <v>2.88</v>
      </c>
      <c r="V72">
        <v>1962</v>
      </c>
      <c r="W72" s="5">
        <v>0.68</v>
      </c>
      <c r="X72">
        <v>1962</v>
      </c>
      <c r="Y72" s="5">
        <v>0.92</v>
      </c>
      <c r="Z72">
        <v>1962</v>
      </c>
      <c r="AA72" s="5">
        <v>29.090000000000003</v>
      </c>
      <c r="AB72" s="5"/>
    </row>
    <row r="73" spans="1:28" ht="12.75">
      <c r="A73">
        <v>69</v>
      </c>
      <c r="B73">
        <v>2011</v>
      </c>
      <c r="C73" s="5">
        <v>1.1</v>
      </c>
      <c r="D73">
        <v>1972</v>
      </c>
      <c r="E73" s="5">
        <v>0.96</v>
      </c>
      <c r="F73">
        <v>1922</v>
      </c>
      <c r="G73" s="5">
        <v>1.79</v>
      </c>
      <c r="H73">
        <v>1948</v>
      </c>
      <c r="I73" s="5">
        <v>2.4</v>
      </c>
      <c r="J73">
        <v>2006</v>
      </c>
      <c r="K73" s="5">
        <v>3.96</v>
      </c>
      <c r="L73">
        <v>1960</v>
      </c>
      <c r="M73" s="5">
        <v>4.42</v>
      </c>
      <c r="N73">
        <v>1915</v>
      </c>
      <c r="O73" s="5">
        <v>3.99</v>
      </c>
      <c r="P73">
        <v>1997</v>
      </c>
      <c r="Q73" s="5">
        <v>4.17</v>
      </c>
      <c r="R73">
        <v>1944</v>
      </c>
      <c r="S73" s="5">
        <v>3.78</v>
      </c>
      <c r="T73">
        <v>1903</v>
      </c>
      <c r="U73" s="5">
        <v>2.89</v>
      </c>
      <c r="V73">
        <v>1963</v>
      </c>
      <c r="W73" s="5">
        <v>1.18</v>
      </c>
      <c r="X73">
        <v>1963</v>
      </c>
      <c r="Y73" s="5">
        <v>1.17</v>
      </c>
      <c r="Z73">
        <v>1963</v>
      </c>
      <c r="AA73" s="5">
        <v>23.9</v>
      </c>
      <c r="AB73" s="5"/>
    </row>
    <row r="74" spans="1:28" ht="12.75">
      <c r="A74">
        <v>70</v>
      </c>
      <c r="B74">
        <v>1960</v>
      </c>
      <c r="C74" s="5">
        <v>1.11</v>
      </c>
      <c r="D74">
        <v>2008</v>
      </c>
      <c r="E74" s="5">
        <v>0.99</v>
      </c>
      <c r="F74">
        <v>1952</v>
      </c>
      <c r="G74" s="5">
        <v>1.81</v>
      </c>
      <c r="H74">
        <v>1939</v>
      </c>
      <c r="I74" s="5">
        <v>2.45</v>
      </c>
      <c r="J74">
        <v>1916</v>
      </c>
      <c r="K74" s="5">
        <v>3.97</v>
      </c>
      <c r="L74">
        <v>1977</v>
      </c>
      <c r="M74" s="5">
        <v>4.47</v>
      </c>
      <c r="N74">
        <v>1971</v>
      </c>
      <c r="O74" s="5">
        <v>3.99</v>
      </c>
      <c r="P74">
        <v>1986</v>
      </c>
      <c r="Q74" s="5">
        <v>4.18</v>
      </c>
      <c r="R74">
        <v>1961</v>
      </c>
      <c r="S74" s="5">
        <v>3.81</v>
      </c>
      <c r="T74">
        <v>1905</v>
      </c>
      <c r="U74" s="5">
        <v>2.89</v>
      </c>
      <c r="V74">
        <v>1964</v>
      </c>
      <c r="W74" s="5">
        <v>3.01</v>
      </c>
      <c r="X74">
        <v>1964</v>
      </c>
      <c r="Y74" s="5">
        <v>1.68</v>
      </c>
      <c r="Z74">
        <v>1964</v>
      </c>
      <c r="AA74" s="5">
        <v>30.14</v>
      </c>
      <c r="AB74" s="5"/>
    </row>
    <row r="75" spans="1:28" ht="12.75">
      <c r="A75">
        <v>71</v>
      </c>
      <c r="B75">
        <v>1914</v>
      </c>
      <c r="C75" s="5">
        <v>1.13</v>
      </c>
      <c r="D75">
        <v>1918</v>
      </c>
      <c r="E75" s="5">
        <v>1</v>
      </c>
      <c r="F75">
        <v>1923</v>
      </c>
      <c r="G75" s="5">
        <v>1.84</v>
      </c>
      <c r="H75">
        <v>1992</v>
      </c>
      <c r="I75" s="5">
        <v>2.51</v>
      </c>
      <c r="J75">
        <v>1955</v>
      </c>
      <c r="K75" s="5">
        <v>4</v>
      </c>
      <c r="L75">
        <v>1984</v>
      </c>
      <c r="M75" s="5">
        <v>4.47</v>
      </c>
      <c r="N75">
        <v>1928</v>
      </c>
      <c r="O75" s="5">
        <v>4.01</v>
      </c>
      <c r="P75">
        <v>1967</v>
      </c>
      <c r="Q75" s="5">
        <v>4.36</v>
      </c>
      <c r="R75">
        <v>1963</v>
      </c>
      <c r="S75" s="5">
        <v>3.82</v>
      </c>
      <c r="T75">
        <v>1991</v>
      </c>
      <c r="U75" s="5">
        <v>2.9</v>
      </c>
      <c r="V75">
        <v>1965</v>
      </c>
      <c r="W75" s="5">
        <v>3.43</v>
      </c>
      <c r="X75">
        <v>1965</v>
      </c>
      <c r="Y75" s="5">
        <v>2.15</v>
      </c>
      <c r="Z75">
        <v>1965</v>
      </c>
      <c r="AA75" s="5">
        <v>34.58</v>
      </c>
      <c r="AB75" s="5"/>
    </row>
    <row r="76" spans="1:28" ht="12.75">
      <c r="A76">
        <v>72</v>
      </c>
      <c r="B76">
        <v>2007</v>
      </c>
      <c r="C76" s="5">
        <v>1.13</v>
      </c>
      <c r="D76">
        <v>1924</v>
      </c>
      <c r="E76" s="5">
        <v>1.01</v>
      </c>
      <c r="F76">
        <v>1949</v>
      </c>
      <c r="G76" s="5">
        <v>1.84</v>
      </c>
      <c r="H76">
        <v>1933</v>
      </c>
      <c r="I76" s="5">
        <v>2.67</v>
      </c>
      <c r="J76">
        <v>1914</v>
      </c>
      <c r="K76" s="5">
        <v>4.01</v>
      </c>
      <c r="L76">
        <v>2012</v>
      </c>
      <c r="M76" s="5">
        <v>4.48</v>
      </c>
      <c r="N76">
        <v>1959</v>
      </c>
      <c r="O76" s="5">
        <v>4.02</v>
      </c>
      <c r="P76">
        <v>1956</v>
      </c>
      <c r="Q76" s="5">
        <v>4.4</v>
      </c>
      <c r="R76">
        <v>1913</v>
      </c>
      <c r="S76" s="5">
        <v>3.9</v>
      </c>
      <c r="T76">
        <v>2001</v>
      </c>
      <c r="U76" s="5">
        <v>2.93</v>
      </c>
      <c r="V76">
        <v>1966</v>
      </c>
      <c r="W76" s="5">
        <v>1.18</v>
      </c>
      <c r="X76">
        <v>1966</v>
      </c>
      <c r="Y76" s="5">
        <v>1.44</v>
      </c>
      <c r="Z76">
        <v>1966</v>
      </c>
      <c r="AA76" s="5">
        <v>28.860000000000003</v>
      </c>
      <c r="AB76" s="5"/>
    </row>
    <row r="77" spans="1:28" ht="12.75">
      <c r="A77">
        <v>73</v>
      </c>
      <c r="B77">
        <v>1909</v>
      </c>
      <c r="C77" s="5">
        <v>1.14</v>
      </c>
      <c r="D77">
        <v>1925</v>
      </c>
      <c r="E77" s="5">
        <v>1.04</v>
      </c>
      <c r="F77" s="28">
        <v>2013</v>
      </c>
      <c r="G77" s="22">
        <v>1.84</v>
      </c>
      <c r="H77">
        <v>1996</v>
      </c>
      <c r="I77" s="5">
        <v>2.67</v>
      </c>
      <c r="J77">
        <v>1930</v>
      </c>
      <c r="K77" s="5">
        <v>4.05</v>
      </c>
      <c r="L77">
        <v>2005</v>
      </c>
      <c r="M77" s="5">
        <v>4.53</v>
      </c>
      <c r="N77">
        <v>1995</v>
      </c>
      <c r="O77" s="5">
        <v>4.02</v>
      </c>
      <c r="P77">
        <v>1957</v>
      </c>
      <c r="Q77" s="5">
        <v>4.4</v>
      </c>
      <c r="R77">
        <v>1962</v>
      </c>
      <c r="S77" s="5">
        <v>4.03</v>
      </c>
      <c r="T77">
        <v>1934</v>
      </c>
      <c r="U77" s="5">
        <v>3.04</v>
      </c>
      <c r="V77">
        <v>1967</v>
      </c>
      <c r="W77" s="5">
        <v>0.61</v>
      </c>
      <c r="X77">
        <v>1967</v>
      </c>
      <c r="Y77" s="5">
        <v>0.58</v>
      </c>
      <c r="Z77">
        <v>1967</v>
      </c>
      <c r="AA77" s="5">
        <v>31.469999999999995</v>
      </c>
      <c r="AB77" s="5"/>
    </row>
    <row r="78" spans="1:28" ht="12.75">
      <c r="A78">
        <v>74</v>
      </c>
      <c r="B78">
        <v>2001</v>
      </c>
      <c r="C78" s="5">
        <v>1.2</v>
      </c>
      <c r="D78">
        <v>1975</v>
      </c>
      <c r="E78" s="5">
        <v>1.11</v>
      </c>
      <c r="F78">
        <v>1988</v>
      </c>
      <c r="G78" s="5">
        <v>1.89</v>
      </c>
      <c r="H78">
        <v>1986</v>
      </c>
      <c r="I78" s="5">
        <v>2.68</v>
      </c>
      <c r="J78">
        <v>1985</v>
      </c>
      <c r="K78" s="5">
        <v>4.06</v>
      </c>
      <c r="L78">
        <v>1991</v>
      </c>
      <c r="M78" s="5">
        <v>4.54</v>
      </c>
      <c r="N78">
        <v>1941</v>
      </c>
      <c r="O78" s="5">
        <v>4.03</v>
      </c>
      <c r="P78">
        <v>1907</v>
      </c>
      <c r="Q78" s="5">
        <v>4.45</v>
      </c>
      <c r="R78">
        <v>1912</v>
      </c>
      <c r="S78" s="5">
        <v>4.07</v>
      </c>
      <c r="T78">
        <v>1987</v>
      </c>
      <c r="U78" s="5">
        <v>3.07</v>
      </c>
      <c r="V78">
        <v>1968</v>
      </c>
      <c r="W78" s="5">
        <v>0.94</v>
      </c>
      <c r="X78">
        <v>1968</v>
      </c>
      <c r="Y78" s="5">
        <v>2.85</v>
      </c>
      <c r="Z78">
        <v>1968</v>
      </c>
      <c r="AA78" s="5">
        <v>41.28</v>
      </c>
      <c r="AB78" s="5"/>
    </row>
    <row r="79" spans="1:28" ht="12.75">
      <c r="A79">
        <v>75</v>
      </c>
      <c r="B79">
        <v>2010</v>
      </c>
      <c r="C79" s="5">
        <v>1.2</v>
      </c>
      <c r="D79">
        <v>1905</v>
      </c>
      <c r="E79" s="5">
        <v>1.12</v>
      </c>
      <c r="F79">
        <v>1945</v>
      </c>
      <c r="G79" s="5">
        <v>1.97</v>
      </c>
      <c r="H79">
        <v>1950</v>
      </c>
      <c r="I79" s="5">
        <v>2.72</v>
      </c>
      <c r="J79">
        <v>1945</v>
      </c>
      <c r="K79" s="5">
        <v>4.08</v>
      </c>
      <c r="L79">
        <v>1986</v>
      </c>
      <c r="M79" s="5">
        <v>4.57</v>
      </c>
      <c r="N79">
        <v>1950</v>
      </c>
      <c r="O79" s="5">
        <v>4.03</v>
      </c>
      <c r="P79">
        <v>1943</v>
      </c>
      <c r="Q79" s="5">
        <v>4.46</v>
      </c>
      <c r="R79">
        <v>1901</v>
      </c>
      <c r="S79" s="5">
        <v>4.09</v>
      </c>
      <c r="T79">
        <v>1896</v>
      </c>
      <c r="U79" s="5">
        <v>3.09</v>
      </c>
      <c r="V79">
        <v>1969</v>
      </c>
      <c r="W79" s="5">
        <v>1.15</v>
      </c>
      <c r="X79">
        <v>1969</v>
      </c>
      <c r="Y79" s="5">
        <v>1.52</v>
      </c>
      <c r="Z79">
        <v>1969</v>
      </c>
      <c r="AA79" s="5">
        <v>28.2</v>
      </c>
      <c r="AB79" s="5"/>
    </row>
    <row r="80" spans="1:28" ht="12.75">
      <c r="A80">
        <v>76</v>
      </c>
      <c r="B80">
        <v>1979</v>
      </c>
      <c r="C80" s="5">
        <v>1.21</v>
      </c>
      <c r="D80">
        <v>1985</v>
      </c>
      <c r="E80" s="5">
        <v>1.12</v>
      </c>
      <c r="F80">
        <v>1906</v>
      </c>
      <c r="G80" s="5">
        <v>1.98</v>
      </c>
      <c r="H80">
        <v>2004</v>
      </c>
      <c r="I80" s="5">
        <v>2.72</v>
      </c>
      <c r="J80">
        <v>1959</v>
      </c>
      <c r="K80" s="5">
        <v>4.1</v>
      </c>
      <c r="L80">
        <v>1915</v>
      </c>
      <c r="M80" s="5">
        <v>4.61</v>
      </c>
      <c r="N80">
        <v>1945</v>
      </c>
      <c r="O80" s="5">
        <v>4.09</v>
      </c>
      <c r="P80" s="28">
        <v>2013</v>
      </c>
      <c r="Q80" s="22">
        <v>4.48</v>
      </c>
      <c r="R80">
        <v>1922</v>
      </c>
      <c r="S80" s="5">
        <v>4.26</v>
      </c>
      <c r="T80">
        <v>1968</v>
      </c>
      <c r="U80" s="5">
        <v>3.11</v>
      </c>
      <c r="V80">
        <v>1970</v>
      </c>
      <c r="W80" s="5">
        <v>2.56</v>
      </c>
      <c r="X80">
        <v>1970</v>
      </c>
      <c r="Y80" s="5">
        <v>1.66</v>
      </c>
      <c r="Z80">
        <v>1970</v>
      </c>
      <c r="AA80" s="5">
        <v>31.38</v>
      </c>
      <c r="AB80" s="5"/>
    </row>
    <row r="81" spans="1:28" ht="12.75">
      <c r="A81">
        <v>77</v>
      </c>
      <c r="B81">
        <v>2012</v>
      </c>
      <c r="C81" s="5">
        <v>1.23</v>
      </c>
      <c r="D81">
        <v>2005</v>
      </c>
      <c r="E81" s="5">
        <v>1.12</v>
      </c>
      <c r="F81">
        <v>1954</v>
      </c>
      <c r="G81" s="5">
        <v>1.99</v>
      </c>
      <c r="H81">
        <v>1985</v>
      </c>
      <c r="I81" s="5">
        <v>2.79</v>
      </c>
      <c r="J81">
        <v>1926</v>
      </c>
      <c r="K81" s="5">
        <v>4.2</v>
      </c>
      <c r="L81">
        <v>1908</v>
      </c>
      <c r="M81" s="5">
        <v>4.74</v>
      </c>
      <c r="N81">
        <v>1911</v>
      </c>
      <c r="O81" s="5">
        <v>4.11</v>
      </c>
      <c r="P81">
        <v>1911</v>
      </c>
      <c r="Q81" s="5">
        <v>4.5</v>
      </c>
      <c r="R81">
        <v>1937</v>
      </c>
      <c r="S81" s="5">
        <v>4.26</v>
      </c>
      <c r="T81">
        <v>1906</v>
      </c>
      <c r="U81" s="5">
        <v>3.12</v>
      </c>
      <c r="V81">
        <v>1971</v>
      </c>
      <c r="W81" s="5">
        <v>2.1</v>
      </c>
      <c r="X81">
        <v>1971</v>
      </c>
      <c r="Y81" s="5">
        <v>1.99</v>
      </c>
      <c r="Z81">
        <v>1971</v>
      </c>
      <c r="AA81" s="5">
        <v>32.85</v>
      </c>
      <c r="AB81" s="5"/>
    </row>
    <row r="82" spans="1:28" ht="12.75">
      <c r="A82">
        <v>78</v>
      </c>
      <c r="B82">
        <v>1910</v>
      </c>
      <c r="C82" s="5">
        <v>1.24</v>
      </c>
      <c r="D82">
        <v>1946</v>
      </c>
      <c r="E82" s="5">
        <v>1.13</v>
      </c>
      <c r="F82">
        <v>1965</v>
      </c>
      <c r="G82" s="5">
        <v>2</v>
      </c>
      <c r="H82">
        <v>1990</v>
      </c>
      <c r="I82" s="5">
        <v>2.79</v>
      </c>
      <c r="J82">
        <v>1964</v>
      </c>
      <c r="K82" s="5">
        <v>4.22</v>
      </c>
      <c r="L82">
        <v>1952</v>
      </c>
      <c r="M82" s="5">
        <v>4.85</v>
      </c>
      <c r="N82">
        <v>1957</v>
      </c>
      <c r="O82" s="5">
        <v>4.11</v>
      </c>
      <c r="P82">
        <v>2002</v>
      </c>
      <c r="Q82" s="5">
        <v>4.59</v>
      </c>
      <c r="R82">
        <v>1921</v>
      </c>
      <c r="S82" s="5">
        <v>4.4</v>
      </c>
      <c r="T82">
        <v>1927</v>
      </c>
      <c r="U82" s="5">
        <v>3.14</v>
      </c>
      <c r="V82">
        <v>1972</v>
      </c>
      <c r="W82" s="5">
        <v>2.25</v>
      </c>
      <c r="X82">
        <v>1972</v>
      </c>
      <c r="Y82" s="5">
        <v>2.53</v>
      </c>
      <c r="Z82">
        <v>1972</v>
      </c>
      <c r="AA82" s="5">
        <v>37.260000000000005</v>
      </c>
      <c r="AB82" s="5"/>
    </row>
    <row r="83" spans="1:28" ht="12.75">
      <c r="A83">
        <v>79</v>
      </c>
      <c r="B83">
        <v>1972</v>
      </c>
      <c r="C83" s="5">
        <v>1.25</v>
      </c>
      <c r="D83">
        <v>1998</v>
      </c>
      <c r="E83" s="5">
        <v>1.13</v>
      </c>
      <c r="F83">
        <v>1927</v>
      </c>
      <c r="G83" s="5">
        <v>2.02</v>
      </c>
      <c r="H83">
        <v>1973</v>
      </c>
      <c r="I83" s="5">
        <v>2.8</v>
      </c>
      <c r="J83">
        <v>1978</v>
      </c>
      <c r="K83" s="5">
        <v>4.22</v>
      </c>
      <c r="L83">
        <v>1979</v>
      </c>
      <c r="M83" s="5">
        <v>4.95</v>
      </c>
      <c r="N83">
        <v>1977</v>
      </c>
      <c r="O83" s="5">
        <v>4.16</v>
      </c>
      <c r="P83">
        <v>1951</v>
      </c>
      <c r="Q83" s="5">
        <v>4.64</v>
      </c>
      <c r="R83">
        <v>1971</v>
      </c>
      <c r="S83" s="5">
        <v>4.44</v>
      </c>
      <c r="T83">
        <v>1971</v>
      </c>
      <c r="U83" s="5">
        <v>3.18</v>
      </c>
      <c r="V83">
        <v>1973</v>
      </c>
      <c r="W83" s="5">
        <v>1.41</v>
      </c>
      <c r="X83">
        <v>1973</v>
      </c>
      <c r="Y83" s="5">
        <v>1.52</v>
      </c>
      <c r="Z83">
        <v>1973</v>
      </c>
      <c r="AA83" s="5">
        <v>33.89</v>
      </c>
      <c r="AB83" s="5"/>
    </row>
    <row r="84" spans="1:28" ht="12.75">
      <c r="A84">
        <v>80</v>
      </c>
      <c r="B84">
        <v>1943</v>
      </c>
      <c r="C84" s="5">
        <v>1.26</v>
      </c>
      <c r="D84">
        <v>1904</v>
      </c>
      <c r="E84" s="5">
        <v>1.14</v>
      </c>
      <c r="F84">
        <v>1953</v>
      </c>
      <c r="G84" s="5">
        <v>2.02</v>
      </c>
      <c r="H84">
        <v>1978</v>
      </c>
      <c r="I84" s="5">
        <v>2.8</v>
      </c>
      <c r="J84">
        <v>1982</v>
      </c>
      <c r="K84" s="5">
        <v>4.23</v>
      </c>
      <c r="L84">
        <v>2002</v>
      </c>
      <c r="M84" s="5">
        <v>4.95</v>
      </c>
      <c r="N84">
        <v>1965</v>
      </c>
      <c r="O84" s="5">
        <v>4.2</v>
      </c>
      <c r="P84">
        <v>1964</v>
      </c>
      <c r="Q84" s="5">
        <v>4.64</v>
      </c>
      <c r="R84">
        <v>1978</v>
      </c>
      <c r="S84" s="5">
        <v>4.47</v>
      </c>
      <c r="T84">
        <v>1913</v>
      </c>
      <c r="U84" s="5">
        <v>3.2</v>
      </c>
      <c r="V84">
        <v>1974</v>
      </c>
      <c r="W84" s="5">
        <v>2.44</v>
      </c>
      <c r="X84">
        <v>1974</v>
      </c>
      <c r="Y84" s="5">
        <v>0.89</v>
      </c>
      <c r="Z84">
        <v>1974</v>
      </c>
      <c r="AA84" s="5">
        <v>27.880000000000003</v>
      </c>
      <c r="AB84" s="5"/>
    </row>
    <row r="85" spans="1:28" ht="12.75">
      <c r="A85">
        <v>81</v>
      </c>
      <c r="B85">
        <v>1936</v>
      </c>
      <c r="C85" s="5">
        <v>1.27</v>
      </c>
      <c r="D85">
        <v>1976</v>
      </c>
      <c r="E85" s="5">
        <v>1.19</v>
      </c>
      <c r="F85">
        <v>1955</v>
      </c>
      <c r="G85" s="5">
        <v>2.02</v>
      </c>
      <c r="H85">
        <v>1974</v>
      </c>
      <c r="I85" s="5">
        <v>2.84</v>
      </c>
      <c r="J85">
        <v>1895</v>
      </c>
      <c r="K85" s="5">
        <v>4.25</v>
      </c>
      <c r="L85">
        <v>1969</v>
      </c>
      <c r="M85" s="5">
        <v>5</v>
      </c>
      <c r="N85">
        <v>1969</v>
      </c>
      <c r="O85" s="5">
        <v>4.25</v>
      </c>
      <c r="P85">
        <v>1906</v>
      </c>
      <c r="Q85" s="5">
        <v>4.65</v>
      </c>
      <c r="R85">
        <v>1926</v>
      </c>
      <c r="S85" s="5">
        <v>4.56</v>
      </c>
      <c r="T85">
        <v>1967</v>
      </c>
      <c r="U85" s="5">
        <v>3.23</v>
      </c>
      <c r="V85">
        <v>1975</v>
      </c>
      <c r="W85" s="5">
        <v>4.92</v>
      </c>
      <c r="X85">
        <v>1975</v>
      </c>
      <c r="Y85" s="5">
        <v>1.54</v>
      </c>
      <c r="Z85">
        <v>1975</v>
      </c>
      <c r="AA85" s="5">
        <v>32.33</v>
      </c>
      <c r="AB85" s="5"/>
    </row>
    <row r="86" spans="1:28" ht="12.75">
      <c r="A86">
        <v>82</v>
      </c>
      <c r="B86">
        <v>1915</v>
      </c>
      <c r="C86" s="5">
        <v>1.28</v>
      </c>
      <c r="D86">
        <v>1938</v>
      </c>
      <c r="E86" s="5">
        <v>1.21</v>
      </c>
      <c r="F86">
        <v>1916</v>
      </c>
      <c r="G86" s="5">
        <v>2.03</v>
      </c>
      <c r="H86">
        <v>1914</v>
      </c>
      <c r="I86" s="5">
        <v>2.85</v>
      </c>
      <c r="J86">
        <v>2001</v>
      </c>
      <c r="K86" s="5">
        <v>4.27</v>
      </c>
      <c r="L86">
        <v>1954</v>
      </c>
      <c r="M86" s="5">
        <v>5.01</v>
      </c>
      <c r="N86">
        <v>1994</v>
      </c>
      <c r="O86" s="5">
        <v>4.28</v>
      </c>
      <c r="P86">
        <v>1909</v>
      </c>
      <c r="Q86" s="5">
        <v>4.7</v>
      </c>
      <c r="R86">
        <v>1925</v>
      </c>
      <c r="S86" s="5">
        <v>4.62</v>
      </c>
      <c r="T86">
        <v>1986</v>
      </c>
      <c r="U86" s="5">
        <v>3.23</v>
      </c>
      <c r="V86">
        <v>1976</v>
      </c>
      <c r="W86" s="5">
        <v>0.43</v>
      </c>
      <c r="X86">
        <v>1976</v>
      </c>
      <c r="Y86" s="5">
        <v>0.61</v>
      </c>
      <c r="Z86">
        <v>1976</v>
      </c>
      <c r="AA86" s="5">
        <v>20.029999999999998</v>
      </c>
      <c r="AB86" s="5"/>
    </row>
    <row r="87" spans="1:28" ht="12.75">
      <c r="A87">
        <v>83</v>
      </c>
      <c r="B87">
        <v>2005</v>
      </c>
      <c r="C87" s="5">
        <v>1.28</v>
      </c>
      <c r="D87">
        <v>1965</v>
      </c>
      <c r="E87" s="5">
        <v>1.21</v>
      </c>
      <c r="F87">
        <v>2011</v>
      </c>
      <c r="G87" s="5">
        <v>2.03</v>
      </c>
      <c r="H87">
        <v>1916</v>
      </c>
      <c r="I87" s="5">
        <v>3</v>
      </c>
      <c r="J87">
        <v>1951</v>
      </c>
      <c r="K87" s="5">
        <v>4.36</v>
      </c>
      <c r="L87" s="28">
        <v>2013</v>
      </c>
      <c r="M87" s="22">
        <v>5.09</v>
      </c>
      <c r="N87">
        <v>1925</v>
      </c>
      <c r="O87" s="5">
        <v>4.52</v>
      </c>
      <c r="P87">
        <v>1955</v>
      </c>
      <c r="Q87" s="5">
        <v>4.7</v>
      </c>
      <c r="R87">
        <v>1896</v>
      </c>
      <c r="S87" s="5">
        <v>4.66</v>
      </c>
      <c r="T87">
        <v>1937</v>
      </c>
      <c r="U87" s="5">
        <v>3.25</v>
      </c>
      <c r="V87">
        <v>1977</v>
      </c>
      <c r="W87" s="5">
        <v>2.39</v>
      </c>
      <c r="X87">
        <v>1977</v>
      </c>
      <c r="Y87" s="5">
        <v>1.56</v>
      </c>
      <c r="Z87">
        <v>1977</v>
      </c>
      <c r="AA87" s="5">
        <v>37.36</v>
      </c>
      <c r="AB87" s="5"/>
    </row>
    <row r="88" spans="1:28" ht="12.75">
      <c r="A88">
        <v>84</v>
      </c>
      <c r="B88">
        <v>2006</v>
      </c>
      <c r="C88" s="5">
        <v>1.32</v>
      </c>
      <c r="D88">
        <v>1897</v>
      </c>
      <c r="E88" s="5">
        <v>1.23</v>
      </c>
      <c r="F88">
        <v>1908</v>
      </c>
      <c r="G88" s="5">
        <v>2.06</v>
      </c>
      <c r="H88">
        <v>1903</v>
      </c>
      <c r="I88" s="5">
        <v>3.01</v>
      </c>
      <c r="J88">
        <v>1915</v>
      </c>
      <c r="K88" s="5">
        <v>4.37</v>
      </c>
      <c r="L88">
        <v>1956</v>
      </c>
      <c r="M88" s="5">
        <v>5.12</v>
      </c>
      <c r="N88">
        <v>1905</v>
      </c>
      <c r="O88" s="5">
        <v>4.55</v>
      </c>
      <c r="P88">
        <v>1947</v>
      </c>
      <c r="Q88" s="5">
        <v>4.77</v>
      </c>
      <c r="R88">
        <v>1928</v>
      </c>
      <c r="S88" s="5">
        <v>4.67</v>
      </c>
      <c r="T88">
        <v>1951</v>
      </c>
      <c r="U88" s="5">
        <v>3.27</v>
      </c>
      <c r="V88">
        <v>1978</v>
      </c>
      <c r="W88" s="5">
        <v>1.93</v>
      </c>
      <c r="X88">
        <v>1978</v>
      </c>
      <c r="Y88" s="5">
        <v>1.33</v>
      </c>
      <c r="Z88">
        <v>1978</v>
      </c>
      <c r="AA88" s="5">
        <v>35.419999999999995</v>
      </c>
      <c r="AB88" s="5"/>
    </row>
    <row r="89" spans="1:28" ht="12.75">
      <c r="A89">
        <v>85</v>
      </c>
      <c r="B89">
        <v>2000</v>
      </c>
      <c r="C89" s="5">
        <v>1.34</v>
      </c>
      <c r="D89">
        <v>1929</v>
      </c>
      <c r="E89" s="5">
        <v>1.23</v>
      </c>
      <c r="F89">
        <v>1997</v>
      </c>
      <c r="G89" s="5">
        <v>2.06</v>
      </c>
      <c r="H89">
        <v>1965</v>
      </c>
      <c r="I89" s="5">
        <v>3.06</v>
      </c>
      <c r="J89">
        <v>1954</v>
      </c>
      <c r="K89" s="5">
        <v>4.37</v>
      </c>
      <c r="L89">
        <v>1949</v>
      </c>
      <c r="M89" s="5">
        <v>5.18</v>
      </c>
      <c r="N89">
        <v>1970</v>
      </c>
      <c r="O89" s="5">
        <v>4.56</v>
      </c>
      <c r="P89">
        <v>2006</v>
      </c>
      <c r="Q89" s="5">
        <v>4.81</v>
      </c>
      <c r="R89">
        <v>1946</v>
      </c>
      <c r="S89" s="5">
        <v>4.74</v>
      </c>
      <c r="T89">
        <v>1959</v>
      </c>
      <c r="U89" s="5">
        <v>3.28</v>
      </c>
      <c r="V89">
        <v>1979</v>
      </c>
      <c r="W89" s="5">
        <v>2.01</v>
      </c>
      <c r="X89">
        <v>1979</v>
      </c>
      <c r="Y89" s="5">
        <v>0.65</v>
      </c>
      <c r="Z89">
        <v>1979</v>
      </c>
      <c r="AA89" s="5">
        <v>31.680000000000007</v>
      </c>
      <c r="AB89" s="5"/>
    </row>
    <row r="90" spans="1:28" ht="12.75">
      <c r="A90">
        <v>86</v>
      </c>
      <c r="B90">
        <v>1895</v>
      </c>
      <c r="C90" s="5">
        <v>1.45</v>
      </c>
      <c r="D90">
        <v>1902</v>
      </c>
      <c r="E90" s="5">
        <v>1.24</v>
      </c>
      <c r="F90">
        <v>2007</v>
      </c>
      <c r="G90" s="5">
        <v>2.06</v>
      </c>
      <c r="H90">
        <v>2009</v>
      </c>
      <c r="I90" s="5">
        <v>3.06</v>
      </c>
      <c r="J90">
        <v>1983</v>
      </c>
      <c r="K90" s="5">
        <v>4.38</v>
      </c>
      <c r="L90">
        <v>1917</v>
      </c>
      <c r="M90" s="5">
        <v>5.21</v>
      </c>
      <c r="N90">
        <v>1927</v>
      </c>
      <c r="O90" s="5">
        <v>4.61</v>
      </c>
      <c r="P90">
        <v>2009</v>
      </c>
      <c r="Q90" s="5">
        <v>4.83</v>
      </c>
      <c r="R90">
        <v>1938</v>
      </c>
      <c r="S90" s="5">
        <v>4.77</v>
      </c>
      <c r="T90">
        <v>1926</v>
      </c>
      <c r="U90" s="5">
        <v>3.32</v>
      </c>
      <c r="V90">
        <v>1980</v>
      </c>
      <c r="W90" s="5">
        <v>0.73</v>
      </c>
      <c r="X90">
        <v>1980</v>
      </c>
      <c r="Y90" s="5">
        <v>0.95</v>
      </c>
      <c r="Z90">
        <v>1980</v>
      </c>
      <c r="AA90" s="5">
        <v>34.690000000000005</v>
      </c>
      <c r="AB90" s="5"/>
    </row>
    <row r="91" spans="1:28" ht="12.75">
      <c r="A91">
        <v>87</v>
      </c>
      <c r="B91">
        <v>1983</v>
      </c>
      <c r="C91" s="5">
        <v>1.48</v>
      </c>
      <c r="D91">
        <v>1936</v>
      </c>
      <c r="E91" s="5">
        <v>1.25</v>
      </c>
      <c r="F91">
        <v>1944</v>
      </c>
      <c r="G91" s="5">
        <v>2.08</v>
      </c>
      <c r="H91">
        <v>1919</v>
      </c>
      <c r="I91" s="5">
        <v>3.12</v>
      </c>
      <c r="J91">
        <v>1941</v>
      </c>
      <c r="K91" s="5">
        <v>4.4</v>
      </c>
      <c r="L91">
        <v>1922</v>
      </c>
      <c r="M91" s="5">
        <v>5.25</v>
      </c>
      <c r="N91">
        <v>1919</v>
      </c>
      <c r="O91" s="5">
        <v>4.62</v>
      </c>
      <c r="P91">
        <v>1973</v>
      </c>
      <c r="Q91" s="5">
        <v>4.85</v>
      </c>
      <c r="R91">
        <v>1984</v>
      </c>
      <c r="S91" s="5">
        <v>4.81</v>
      </c>
      <c r="T91">
        <v>1961</v>
      </c>
      <c r="U91" s="5">
        <v>3.34</v>
      </c>
      <c r="V91">
        <v>1981</v>
      </c>
      <c r="W91" s="5">
        <v>0.54</v>
      </c>
      <c r="X91">
        <v>1981</v>
      </c>
      <c r="Y91" s="5">
        <v>1.24</v>
      </c>
      <c r="Z91">
        <v>1981</v>
      </c>
      <c r="AA91" s="5">
        <v>30.33</v>
      </c>
      <c r="AB91" s="5"/>
    </row>
    <row r="92" spans="1:28" ht="12.75">
      <c r="A92">
        <v>88</v>
      </c>
      <c r="B92">
        <v>1993</v>
      </c>
      <c r="C92" s="5">
        <v>1.5</v>
      </c>
      <c r="D92">
        <v>1900</v>
      </c>
      <c r="E92" s="5">
        <v>1.27</v>
      </c>
      <c r="F92">
        <v>2006</v>
      </c>
      <c r="G92" s="5">
        <v>2.09</v>
      </c>
      <c r="H92">
        <v>1994</v>
      </c>
      <c r="I92" s="5">
        <v>3.16</v>
      </c>
      <c r="J92">
        <v>1936</v>
      </c>
      <c r="K92" s="5">
        <v>4.42</v>
      </c>
      <c r="L92">
        <v>1996</v>
      </c>
      <c r="M92" s="5">
        <v>5.29</v>
      </c>
      <c r="N92">
        <v>1997</v>
      </c>
      <c r="O92" s="5">
        <v>4.62</v>
      </c>
      <c r="P92">
        <v>1975</v>
      </c>
      <c r="Q92" s="5">
        <v>4.85</v>
      </c>
      <c r="R92">
        <v>1991</v>
      </c>
      <c r="S92" s="5">
        <v>4.98</v>
      </c>
      <c r="T92">
        <v>1981</v>
      </c>
      <c r="U92" s="5">
        <v>3.37</v>
      </c>
      <c r="V92">
        <v>1982</v>
      </c>
      <c r="W92" s="5">
        <v>2.74</v>
      </c>
      <c r="X92">
        <v>1982</v>
      </c>
      <c r="Y92" s="5">
        <v>2.84</v>
      </c>
      <c r="Z92">
        <v>1982</v>
      </c>
      <c r="AA92" s="5">
        <v>39.96000000000001</v>
      </c>
      <c r="AB92" s="5"/>
    </row>
    <row r="93" spans="1:28" ht="12.75">
      <c r="A93">
        <v>89</v>
      </c>
      <c r="B93">
        <v>1923</v>
      </c>
      <c r="C93" s="5">
        <v>1.51</v>
      </c>
      <c r="D93">
        <v>1930</v>
      </c>
      <c r="E93" s="5">
        <v>1.35</v>
      </c>
      <c r="F93">
        <v>1917</v>
      </c>
      <c r="G93" s="5">
        <v>2.1</v>
      </c>
      <c r="H93">
        <v>1951</v>
      </c>
      <c r="I93" s="5">
        <v>3.17</v>
      </c>
      <c r="J93">
        <v>1927</v>
      </c>
      <c r="K93" s="5">
        <v>4.46</v>
      </c>
      <c r="L93">
        <v>1901</v>
      </c>
      <c r="M93" s="5">
        <v>5.36</v>
      </c>
      <c r="N93">
        <v>1961</v>
      </c>
      <c r="O93" s="5">
        <v>4.67</v>
      </c>
      <c r="P93">
        <v>1958</v>
      </c>
      <c r="Q93" s="5">
        <v>4.9</v>
      </c>
      <c r="R93">
        <v>1992</v>
      </c>
      <c r="S93" s="5">
        <v>4.98</v>
      </c>
      <c r="T93">
        <v>1946</v>
      </c>
      <c r="U93" s="5">
        <v>3.39</v>
      </c>
      <c r="V93">
        <v>1983</v>
      </c>
      <c r="W93" s="5">
        <v>4.07</v>
      </c>
      <c r="X93">
        <v>1983</v>
      </c>
      <c r="Y93" s="5">
        <v>1.29</v>
      </c>
      <c r="Z93">
        <v>1983</v>
      </c>
      <c r="AA93" s="5">
        <v>35.059999999999995</v>
      </c>
      <c r="AB93" s="5"/>
    </row>
    <row r="94" spans="1:28" ht="12.75">
      <c r="A94">
        <v>90</v>
      </c>
      <c r="B94">
        <v>1938</v>
      </c>
      <c r="C94" s="5">
        <v>1.52</v>
      </c>
      <c r="D94">
        <v>1898</v>
      </c>
      <c r="E94" s="5">
        <v>1.37</v>
      </c>
      <c r="F94">
        <v>1943</v>
      </c>
      <c r="G94" s="5">
        <v>2.1</v>
      </c>
      <c r="H94">
        <v>1984</v>
      </c>
      <c r="I94" s="5">
        <v>3.17</v>
      </c>
      <c r="J94">
        <v>1939</v>
      </c>
      <c r="K94" s="5">
        <v>4.46</v>
      </c>
      <c r="L94">
        <v>1919</v>
      </c>
      <c r="M94" s="5">
        <v>5.36</v>
      </c>
      <c r="N94">
        <v>1901</v>
      </c>
      <c r="O94" s="5">
        <v>4.68</v>
      </c>
      <c r="P94">
        <v>1900</v>
      </c>
      <c r="Q94" s="5">
        <v>4.92</v>
      </c>
      <c r="R94">
        <v>1927</v>
      </c>
      <c r="S94" s="5">
        <v>5.03</v>
      </c>
      <c r="T94">
        <v>1985</v>
      </c>
      <c r="U94" s="5">
        <v>3.41</v>
      </c>
      <c r="V94">
        <v>1984</v>
      </c>
      <c r="W94" s="5">
        <v>1.37</v>
      </c>
      <c r="X94">
        <v>1984</v>
      </c>
      <c r="Y94" s="5">
        <v>2.57</v>
      </c>
      <c r="Z94">
        <v>1984</v>
      </c>
      <c r="AA94" s="5">
        <v>32.3</v>
      </c>
      <c r="AB94" s="5"/>
    </row>
    <row r="95" spans="1:28" ht="12.75">
      <c r="A95">
        <v>91</v>
      </c>
      <c r="B95" s="28">
        <v>2013</v>
      </c>
      <c r="C95" s="22">
        <v>1.54</v>
      </c>
      <c r="D95">
        <v>1908</v>
      </c>
      <c r="E95" s="5">
        <v>1.37</v>
      </c>
      <c r="F95">
        <v>2003</v>
      </c>
      <c r="G95" s="5">
        <v>2.1</v>
      </c>
      <c r="H95">
        <v>1922</v>
      </c>
      <c r="I95" s="5">
        <v>3.19</v>
      </c>
      <c r="J95">
        <v>1944</v>
      </c>
      <c r="K95" s="5">
        <v>4.48</v>
      </c>
      <c r="L95">
        <v>1998</v>
      </c>
      <c r="M95" s="5">
        <v>5.36</v>
      </c>
      <c r="N95">
        <v>1897</v>
      </c>
      <c r="O95" s="5">
        <v>4.79</v>
      </c>
      <c r="P95">
        <v>1940</v>
      </c>
      <c r="Q95" s="5">
        <v>4.96</v>
      </c>
      <c r="R95">
        <v>1951</v>
      </c>
      <c r="S95" s="5">
        <v>5.09</v>
      </c>
      <c r="T95">
        <v>1969</v>
      </c>
      <c r="U95" s="5">
        <v>3.42</v>
      </c>
      <c r="V95">
        <v>1985</v>
      </c>
      <c r="W95" s="5">
        <v>3.86</v>
      </c>
      <c r="X95">
        <v>1985</v>
      </c>
      <c r="Y95" s="5">
        <v>1.49</v>
      </c>
      <c r="Z95">
        <v>1985</v>
      </c>
      <c r="AA95" s="5">
        <v>38.970000000000006</v>
      </c>
      <c r="AB95" s="5"/>
    </row>
    <row r="96" spans="1:28" ht="12.75">
      <c r="A96">
        <v>92</v>
      </c>
      <c r="B96">
        <v>1933</v>
      </c>
      <c r="C96" s="5">
        <v>1.58</v>
      </c>
      <c r="D96">
        <v>1984</v>
      </c>
      <c r="E96" s="5">
        <v>1.37</v>
      </c>
      <c r="F96">
        <v>1996</v>
      </c>
      <c r="G96" s="5">
        <v>2.12</v>
      </c>
      <c r="H96">
        <v>1993</v>
      </c>
      <c r="I96" s="5">
        <v>3.19</v>
      </c>
      <c r="J96">
        <v>1940</v>
      </c>
      <c r="K96" s="5">
        <v>4.51</v>
      </c>
      <c r="L96">
        <v>1923</v>
      </c>
      <c r="M96" s="5">
        <v>5.37</v>
      </c>
      <c r="N96">
        <v>2006</v>
      </c>
      <c r="O96" s="5">
        <v>4.89</v>
      </c>
      <c r="P96">
        <v>1988</v>
      </c>
      <c r="Q96" s="5">
        <v>4.96</v>
      </c>
      <c r="R96">
        <v>1972</v>
      </c>
      <c r="S96" s="5">
        <v>5.15</v>
      </c>
      <c r="T96">
        <v>1955</v>
      </c>
      <c r="U96" s="5">
        <v>3.48</v>
      </c>
      <c r="V96">
        <v>1986</v>
      </c>
      <c r="W96" s="5">
        <v>1.26</v>
      </c>
      <c r="X96">
        <v>1986</v>
      </c>
      <c r="Y96" s="5">
        <v>0.51</v>
      </c>
      <c r="Z96">
        <v>1986</v>
      </c>
      <c r="AA96" s="5">
        <v>34.47</v>
      </c>
      <c r="AB96" s="5"/>
    </row>
    <row r="97" spans="1:28" ht="12.75">
      <c r="A97">
        <v>93</v>
      </c>
      <c r="B97">
        <v>1952</v>
      </c>
      <c r="C97" s="5">
        <v>1.59</v>
      </c>
      <c r="D97" s="28">
        <v>2013</v>
      </c>
      <c r="E97" s="22">
        <v>1.38</v>
      </c>
      <c r="F97">
        <v>1950</v>
      </c>
      <c r="G97" s="5">
        <v>2.24</v>
      </c>
      <c r="H97">
        <v>1964</v>
      </c>
      <c r="I97" s="5">
        <v>3.23</v>
      </c>
      <c r="J97">
        <v>2003</v>
      </c>
      <c r="K97" s="5">
        <v>4.73</v>
      </c>
      <c r="L97">
        <v>1951</v>
      </c>
      <c r="M97" s="5">
        <v>5.57</v>
      </c>
      <c r="N97">
        <v>2002</v>
      </c>
      <c r="O97" s="5">
        <v>4.9</v>
      </c>
      <c r="P97">
        <v>1932</v>
      </c>
      <c r="Q97" s="5">
        <v>4.99</v>
      </c>
      <c r="R97">
        <v>1915</v>
      </c>
      <c r="S97" s="5">
        <v>5.27</v>
      </c>
      <c r="T97">
        <v>1966</v>
      </c>
      <c r="U97" s="5">
        <v>3.5</v>
      </c>
      <c r="V97">
        <v>1987</v>
      </c>
      <c r="W97" s="5">
        <v>2.81</v>
      </c>
      <c r="X97">
        <v>1987</v>
      </c>
      <c r="Y97" s="5">
        <v>1.9</v>
      </c>
      <c r="Z97">
        <v>1987</v>
      </c>
      <c r="AA97" s="5">
        <v>25.95</v>
      </c>
      <c r="AB97" s="5"/>
    </row>
    <row r="98" spans="1:28" ht="12.75">
      <c r="A98">
        <v>94</v>
      </c>
      <c r="B98">
        <v>1920</v>
      </c>
      <c r="C98" s="5">
        <v>1.63</v>
      </c>
      <c r="D98">
        <v>1948</v>
      </c>
      <c r="E98" s="5">
        <v>1.4</v>
      </c>
      <c r="F98">
        <v>1961</v>
      </c>
      <c r="G98" s="5">
        <v>2.26</v>
      </c>
      <c r="H98">
        <v>1953</v>
      </c>
      <c r="I98" s="5">
        <v>3.24</v>
      </c>
      <c r="J98">
        <v>1896</v>
      </c>
      <c r="K98" s="5">
        <v>4.76</v>
      </c>
      <c r="L98">
        <v>1980</v>
      </c>
      <c r="M98" s="5">
        <v>5.58</v>
      </c>
      <c r="N98">
        <v>1907</v>
      </c>
      <c r="O98" s="5">
        <v>4.99</v>
      </c>
      <c r="P98">
        <v>1983</v>
      </c>
      <c r="Q98" s="5">
        <v>4.99</v>
      </c>
      <c r="R98">
        <v>1965</v>
      </c>
      <c r="S98" s="5">
        <v>5.29</v>
      </c>
      <c r="T98">
        <v>1916</v>
      </c>
      <c r="U98" s="5">
        <v>3.52</v>
      </c>
      <c r="V98">
        <v>1988</v>
      </c>
      <c r="W98" s="5">
        <v>3.54</v>
      </c>
      <c r="X98">
        <v>1988</v>
      </c>
      <c r="Y98" s="5">
        <v>1.39</v>
      </c>
      <c r="Z98">
        <v>1988</v>
      </c>
      <c r="AA98" s="5">
        <v>26.1</v>
      </c>
      <c r="AB98" s="5"/>
    </row>
    <row r="99" spans="1:28" ht="12.75">
      <c r="A99">
        <v>95</v>
      </c>
      <c r="B99">
        <v>1998</v>
      </c>
      <c r="C99" s="5">
        <v>1.73</v>
      </c>
      <c r="D99">
        <v>1909</v>
      </c>
      <c r="E99" s="5">
        <v>1.43</v>
      </c>
      <c r="F99">
        <v>1904</v>
      </c>
      <c r="G99" s="5">
        <v>2.27</v>
      </c>
      <c r="H99">
        <v>2011</v>
      </c>
      <c r="I99" s="5">
        <v>3.29</v>
      </c>
      <c r="J99">
        <v>1962</v>
      </c>
      <c r="K99" s="5">
        <v>4.76</v>
      </c>
      <c r="L99">
        <v>1938</v>
      </c>
      <c r="M99" s="5">
        <v>5.59</v>
      </c>
      <c r="N99">
        <v>2000</v>
      </c>
      <c r="O99" s="5">
        <v>5.1</v>
      </c>
      <c r="P99">
        <v>1926</v>
      </c>
      <c r="Q99" s="5">
        <v>5.01</v>
      </c>
      <c r="R99">
        <v>1916</v>
      </c>
      <c r="S99" s="5">
        <v>5.31</v>
      </c>
      <c r="T99">
        <v>1917</v>
      </c>
      <c r="U99" s="5">
        <v>3.52</v>
      </c>
      <c r="V99">
        <v>1989</v>
      </c>
      <c r="W99" s="5">
        <v>1.54</v>
      </c>
      <c r="X99">
        <v>1989</v>
      </c>
      <c r="Y99" s="5">
        <v>0.79</v>
      </c>
      <c r="Z99">
        <v>1989</v>
      </c>
      <c r="AA99" s="5">
        <v>23.479999999999997</v>
      </c>
      <c r="AB99" s="5"/>
    </row>
    <row r="100" spans="1:28" ht="12.75">
      <c r="A100">
        <v>96</v>
      </c>
      <c r="B100">
        <v>1917</v>
      </c>
      <c r="C100" s="5">
        <v>1.79</v>
      </c>
      <c r="D100">
        <v>1926</v>
      </c>
      <c r="E100" s="5">
        <v>1.43</v>
      </c>
      <c r="F100">
        <v>1972</v>
      </c>
      <c r="G100" s="5">
        <v>2.28</v>
      </c>
      <c r="H100">
        <v>1968</v>
      </c>
      <c r="I100" s="5">
        <v>3.36</v>
      </c>
      <c r="J100">
        <v>2012</v>
      </c>
      <c r="K100" s="5">
        <v>4.76</v>
      </c>
      <c r="L100">
        <v>1930</v>
      </c>
      <c r="M100" s="5">
        <v>5.6</v>
      </c>
      <c r="N100">
        <v>1938</v>
      </c>
      <c r="O100" s="5">
        <v>5.17</v>
      </c>
      <c r="P100">
        <v>1952</v>
      </c>
      <c r="Q100" s="5">
        <v>5.02</v>
      </c>
      <c r="R100">
        <v>1977</v>
      </c>
      <c r="S100" s="5">
        <v>5.35</v>
      </c>
      <c r="T100">
        <v>1983</v>
      </c>
      <c r="U100" s="5">
        <v>3.52</v>
      </c>
      <c r="V100">
        <v>1990</v>
      </c>
      <c r="W100" s="5">
        <v>1.07</v>
      </c>
      <c r="X100">
        <v>1990</v>
      </c>
      <c r="Y100" s="5">
        <v>0.92</v>
      </c>
      <c r="Z100">
        <v>1990</v>
      </c>
      <c r="AA100" s="5">
        <v>36.410000000000004</v>
      </c>
      <c r="AB100" s="5"/>
    </row>
    <row r="101" spans="1:28" ht="12.75">
      <c r="A101">
        <v>97</v>
      </c>
      <c r="B101">
        <v>1976</v>
      </c>
      <c r="C101" s="5">
        <v>1.8</v>
      </c>
      <c r="D101">
        <v>1961</v>
      </c>
      <c r="E101" s="5">
        <v>1.45</v>
      </c>
      <c r="F101">
        <v>1990</v>
      </c>
      <c r="G101" s="5">
        <v>2.29</v>
      </c>
      <c r="H101">
        <v>1908</v>
      </c>
      <c r="I101" s="5">
        <v>3.37</v>
      </c>
      <c r="J101">
        <v>1908</v>
      </c>
      <c r="K101" s="5">
        <v>4.91</v>
      </c>
      <c r="L101">
        <v>1990</v>
      </c>
      <c r="M101" s="5">
        <v>5.61</v>
      </c>
      <c r="N101">
        <v>1942</v>
      </c>
      <c r="O101" s="5">
        <v>5.27</v>
      </c>
      <c r="P101">
        <v>1985</v>
      </c>
      <c r="Q101" s="5">
        <v>5.09</v>
      </c>
      <c r="R101">
        <v>1900</v>
      </c>
      <c r="S101" s="5">
        <v>5.43</v>
      </c>
      <c r="T101">
        <v>1984</v>
      </c>
      <c r="U101" s="5">
        <v>3.71</v>
      </c>
      <c r="V101">
        <v>1991</v>
      </c>
      <c r="W101" s="5">
        <v>6.18</v>
      </c>
      <c r="X101">
        <v>1991</v>
      </c>
      <c r="Y101" s="5">
        <v>1.16</v>
      </c>
      <c r="Z101">
        <v>1991</v>
      </c>
      <c r="AA101" s="5">
        <v>41.14999999999999</v>
      </c>
      <c r="AB101" s="5"/>
    </row>
    <row r="102" spans="1:28" ht="12.75">
      <c r="A102">
        <v>98</v>
      </c>
      <c r="B102">
        <v>1897</v>
      </c>
      <c r="C102" s="5">
        <v>1.83</v>
      </c>
      <c r="D102">
        <v>1928</v>
      </c>
      <c r="E102" s="5">
        <v>1.49</v>
      </c>
      <c r="F102">
        <v>1899</v>
      </c>
      <c r="G102" s="5">
        <v>2.31</v>
      </c>
      <c r="H102">
        <v>1975</v>
      </c>
      <c r="I102" s="5">
        <v>3.37</v>
      </c>
      <c r="J102">
        <v>1993</v>
      </c>
      <c r="K102" s="5">
        <v>4.92</v>
      </c>
      <c r="L102">
        <v>1906</v>
      </c>
      <c r="M102" s="5">
        <v>5.73</v>
      </c>
      <c r="N102">
        <v>1972</v>
      </c>
      <c r="O102" s="5">
        <v>5.29</v>
      </c>
      <c r="P102">
        <v>1974</v>
      </c>
      <c r="Q102" s="5">
        <v>5.11</v>
      </c>
      <c r="R102">
        <v>1911</v>
      </c>
      <c r="S102" s="5">
        <v>5.44</v>
      </c>
      <c r="T102">
        <v>1990</v>
      </c>
      <c r="U102" s="5">
        <v>3.82</v>
      </c>
      <c r="V102">
        <v>1992</v>
      </c>
      <c r="W102" s="5">
        <v>3.01</v>
      </c>
      <c r="X102">
        <v>1992</v>
      </c>
      <c r="Y102" s="5">
        <v>1.78</v>
      </c>
      <c r="Z102">
        <v>1992</v>
      </c>
      <c r="AA102" s="5">
        <v>29.939999999999998</v>
      </c>
      <c r="AB102" s="5"/>
    </row>
    <row r="103" spans="1:28" ht="12.75">
      <c r="A103">
        <v>99</v>
      </c>
      <c r="B103">
        <v>1937</v>
      </c>
      <c r="C103" s="5">
        <v>1.83</v>
      </c>
      <c r="D103">
        <v>2001</v>
      </c>
      <c r="E103" s="5">
        <v>1.54</v>
      </c>
      <c r="F103">
        <v>1898</v>
      </c>
      <c r="G103" s="5">
        <v>2.32</v>
      </c>
      <c r="H103">
        <v>1910</v>
      </c>
      <c r="I103" s="5">
        <v>3.38</v>
      </c>
      <c r="J103">
        <v>1904</v>
      </c>
      <c r="K103" s="5">
        <v>4.96</v>
      </c>
      <c r="L103">
        <v>1935</v>
      </c>
      <c r="M103" s="5">
        <v>5.78</v>
      </c>
      <c r="N103">
        <v>1987</v>
      </c>
      <c r="O103" s="5">
        <v>5.29</v>
      </c>
      <c r="P103">
        <v>1914</v>
      </c>
      <c r="Q103" s="5">
        <v>5.26</v>
      </c>
      <c r="R103">
        <v>1964</v>
      </c>
      <c r="S103" s="5">
        <v>5.45</v>
      </c>
      <c r="T103">
        <v>2012</v>
      </c>
      <c r="U103" s="5">
        <v>3.91</v>
      </c>
      <c r="V103">
        <v>1993</v>
      </c>
      <c r="W103" s="5">
        <v>1.95</v>
      </c>
      <c r="X103">
        <v>1993</v>
      </c>
      <c r="Y103" s="5">
        <v>0.7</v>
      </c>
      <c r="Z103">
        <v>1993</v>
      </c>
      <c r="AA103" s="5">
        <v>31.83</v>
      </c>
      <c r="AB103" s="5"/>
    </row>
    <row r="104" spans="1:28" ht="12.75">
      <c r="A104">
        <v>100</v>
      </c>
      <c r="B104">
        <v>1949</v>
      </c>
      <c r="C104" s="5">
        <v>1.86</v>
      </c>
      <c r="D104">
        <v>1932</v>
      </c>
      <c r="E104" s="5">
        <v>1.56</v>
      </c>
      <c r="F104">
        <v>1921</v>
      </c>
      <c r="G104" s="5">
        <v>2.38</v>
      </c>
      <c r="H104">
        <v>1929</v>
      </c>
      <c r="I104" s="5">
        <v>3.61</v>
      </c>
      <c r="J104">
        <v>2004</v>
      </c>
      <c r="K104" s="5">
        <v>5.06</v>
      </c>
      <c r="L104">
        <v>2000</v>
      </c>
      <c r="M104" s="5">
        <v>6.34</v>
      </c>
      <c r="N104">
        <v>1968</v>
      </c>
      <c r="O104" s="5">
        <v>5.3</v>
      </c>
      <c r="P104">
        <v>1990</v>
      </c>
      <c r="Q104" s="5">
        <v>5.37</v>
      </c>
      <c r="R104">
        <v>1970</v>
      </c>
      <c r="S104" s="5">
        <v>5.46</v>
      </c>
      <c r="T104">
        <v>1935</v>
      </c>
      <c r="U104" s="5">
        <v>3.93</v>
      </c>
      <c r="V104">
        <v>1994</v>
      </c>
      <c r="W104" s="5">
        <v>2.01</v>
      </c>
      <c r="X104">
        <v>1994</v>
      </c>
      <c r="Y104" s="5">
        <v>0.33</v>
      </c>
      <c r="Z104">
        <v>1994</v>
      </c>
      <c r="AA104" s="5">
        <v>30.189999999999998</v>
      </c>
      <c r="AB104" s="5"/>
    </row>
    <row r="105" spans="1:28" ht="12.75">
      <c r="A105">
        <v>101</v>
      </c>
      <c r="B105">
        <v>1982</v>
      </c>
      <c r="C105" s="5">
        <v>1.86</v>
      </c>
      <c r="D105">
        <v>1979</v>
      </c>
      <c r="E105" s="5">
        <v>1.57</v>
      </c>
      <c r="F105">
        <v>1938</v>
      </c>
      <c r="G105" s="5">
        <v>2.43</v>
      </c>
      <c r="H105">
        <v>1981</v>
      </c>
      <c r="I105" s="5">
        <v>3.61</v>
      </c>
      <c r="J105">
        <v>1991</v>
      </c>
      <c r="K105" s="5">
        <v>5.09</v>
      </c>
      <c r="L105">
        <v>1993</v>
      </c>
      <c r="M105" s="5">
        <v>6.47</v>
      </c>
      <c r="N105">
        <v>1958</v>
      </c>
      <c r="O105" s="5">
        <v>5.39</v>
      </c>
      <c r="P105">
        <v>2010</v>
      </c>
      <c r="Q105" s="5">
        <v>5.49</v>
      </c>
      <c r="R105">
        <v>1983</v>
      </c>
      <c r="S105" s="5">
        <v>5.49</v>
      </c>
      <c r="T105">
        <v>1919</v>
      </c>
      <c r="U105" s="5">
        <v>3.97</v>
      </c>
      <c r="V105">
        <v>1995</v>
      </c>
      <c r="W105" s="5">
        <v>1.77</v>
      </c>
      <c r="X105">
        <v>1995</v>
      </c>
      <c r="Y105" s="5">
        <v>1.33</v>
      </c>
      <c r="Z105">
        <v>1995</v>
      </c>
      <c r="AA105" s="5">
        <v>34.1</v>
      </c>
      <c r="AB105" s="5"/>
    </row>
    <row r="106" spans="1:28" ht="12.75">
      <c r="A106">
        <v>102</v>
      </c>
      <c r="B106">
        <v>1975</v>
      </c>
      <c r="C106" s="5">
        <v>1.9</v>
      </c>
      <c r="D106">
        <v>2000</v>
      </c>
      <c r="E106" s="5">
        <v>1.57</v>
      </c>
      <c r="F106">
        <v>1897</v>
      </c>
      <c r="G106" s="5">
        <v>2.44</v>
      </c>
      <c r="H106">
        <v>1947</v>
      </c>
      <c r="I106" s="5">
        <v>3.62</v>
      </c>
      <c r="J106">
        <v>1903</v>
      </c>
      <c r="K106" s="5">
        <v>5.13</v>
      </c>
      <c r="L106">
        <v>1953</v>
      </c>
      <c r="M106" s="5">
        <v>6.5</v>
      </c>
      <c r="N106">
        <v>1953</v>
      </c>
      <c r="O106" s="5">
        <v>5.42</v>
      </c>
      <c r="P106">
        <v>1905</v>
      </c>
      <c r="Q106" s="5">
        <v>5.51</v>
      </c>
      <c r="R106">
        <v>1982</v>
      </c>
      <c r="S106" s="5">
        <v>5.56</v>
      </c>
      <c r="T106">
        <v>1954</v>
      </c>
      <c r="U106" s="5">
        <v>3.97</v>
      </c>
      <c r="V106">
        <v>1996</v>
      </c>
      <c r="W106" s="5">
        <v>2.97</v>
      </c>
      <c r="X106">
        <v>1996</v>
      </c>
      <c r="Y106" s="5">
        <v>1.97</v>
      </c>
      <c r="Z106">
        <v>1996</v>
      </c>
      <c r="AA106" s="5">
        <v>36.669999999999995</v>
      </c>
      <c r="AB106" s="5"/>
    </row>
    <row r="107" spans="1:28" ht="12.75">
      <c r="A107">
        <v>103</v>
      </c>
      <c r="B107">
        <v>1932</v>
      </c>
      <c r="C107" s="5">
        <v>1.93</v>
      </c>
      <c r="D107">
        <v>1940</v>
      </c>
      <c r="E107" s="5">
        <v>1.6</v>
      </c>
      <c r="F107">
        <v>1936</v>
      </c>
      <c r="G107" s="5">
        <v>2.44</v>
      </c>
      <c r="H107">
        <v>1977</v>
      </c>
      <c r="I107" s="5">
        <v>3.66</v>
      </c>
      <c r="J107">
        <v>1906</v>
      </c>
      <c r="K107" s="5">
        <v>5.14</v>
      </c>
      <c r="L107">
        <v>1944</v>
      </c>
      <c r="M107" s="5">
        <v>6.63</v>
      </c>
      <c r="N107">
        <v>1951</v>
      </c>
      <c r="O107" s="5">
        <v>5.54</v>
      </c>
      <c r="P107">
        <v>1938</v>
      </c>
      <c r="Q107" s="5">
        <v>5.56</v>
      </c>
      <c r="R107">
        <v>1954</v>
      </c>
      <c r="S107" s="5">
        <v>5.61</v>
      </c>
      <c r="T107">
        <v>1970</v>
      </c>
      <c r="U107" s="5">
        <v>4.19</v>
      </c>
      <c r="V107">
        <v>1997</v>
      </c>
      <c r="W107" s="5">
        <v>0.95</v>
      </c>
      <c r="X107">
        <v>1997</v>
      </c>
      <c r="Y107" s="5">
        <v>0.69</v>
      </c>
      <c r="Z107">
        <v>1997</v>
      </c>
      <c r="AA107" s="5">
        <v>29.570000000000004</v>
      </c>
      <c r="AB107" s="5"/>
    </row>
    <row r="108" spans="1:28" ht="12.75">
      <c r="A108">
        <v>104</v>
      </c>
      <c r="B108">
        <v>1918</v>
      </c>
      <c r="C108" s="5">
        <v>1.98</v>
      </c>
      <c r="D108">
        <v>1933</v>
      </c>
      <c r="E108" s="5">
        <v>1.65</v>
      </c>
      <c r="F108">
        <v>1985</v>
      </c>
      <c r="G108" s="5">
        <v>2.52</v>
      </c>
      <c r="H108">
        <v>1991</v>
      </c>
      <c r="I108" s="5">
        <v>3.76</v>
      </c>
      <c r="J108" s="28">
        <v>2013</v>
      </c>
      <c r="K108" s="22">
        <v>5.15</v>
      </c>
      <c r="L108">
        <v>1967</v>
      </c>
      <c r="M108" s="5">
        <v>6.64</v>
      </c>
      <c r="N108">
        <v>1991</v>
      </c>
      <c r="O108" s="5">
        <v>5.72</v>
      </c>
      <c r="P108">
        <v>1945</v>
      </c>
      <c r="Q108" s="5">
        <v>5.67</v>
      </c>
      <c r="R108">
        <v>1907</v>
      </c>
      <c r="S108" s="5">
        <v>5.68</v>
      </c>
      <c r="T108">
        <v>1928</v>
      </c>
      <c r="U108" s="5">
        <v>4.22</v>
      </c>
      <c r="V108">
        <v>1998</v>
      </c>
      <c r="W108" s="5">
        <v>1.81</v>
      </c>
      <c r="X108">
        <v>1998</v>
      </c>
      <c r="Y108" s="5">
        <v>1.06</v>
      </c>
      <c r="Z108">
        <v>1998</v>
      </c>
      <c r="AA108" s="5">
        <v>26.8</v>
      </c>
      <c r="AB108" s="5"/>
    </row>
    <row r="109" spans="1:28" ht="12.75">
      <c r="A109">
        <v>105</v>
      </c>
      <c r="B109">
        <v>1971</v>
      </c>
      <c r="C109" s="5">
        <v>1.99</v>
      </c>
      <c r="D109">
        <v>1911</v>
      </c>
      <c r="E109" s="5">
        <v>1.68</v>
      </c>
      <c r="F109">
        <v>1903</v>
      </c>
      <c r="G109" s="5">
        <v>2.57</v>
      </c>
      <c r="H109">
        <v>2003</v>
      </c>
      <c r="I109" s="5">
        <v>3.77</v>
      </c>
      <c r="J109">
        <v>1965</v>
      </c>
      <c r="K109" s="5">
        <v>5.17</v>
      </c>
      <c r="L109">
        <v>1899</v>
      </c>
      <c r="M109" s="5">
        <v>6.75</v>
      </c>
      <c r="N109">
        <v>1996</v>
      </c>
      <c r="O109" s="5">
        <v>5.75</v>
      </c>
      <c r="P109">
        <v>1962</v>
      </c>
      <c r="Q109" s="5">
        <v>5.73</v>
      </c>
      <c r="R109">
        <v>1931</v>
      </c>
      <c r="S109" s="5">
        <v>5.72</v>
      </c>
      <c r="T109">
        <v>2004</v>
      </c>
      <c r="U109" s="5">
        <v>4.25</v>
      </c>
      <c r="V109">
        <v>1999</v>
      </c>
      <c r="W109" s="5">
        <v>1.39</v>
      </c>
      <c r="X109">
        <v>1999</v>
      </c>
      <c r="Y109" s="5">
        <v>0.76</v>
      </c>
      <c r="Z109">
        <v>1999</v>
      </c>
      <c r="AA109" s="5">
        <v>33.73</v>
      </c>
      <c r="AB109" s="5"/>
    </row>
    <row r="110" spans="1:28" ht="12.75">
      <c r="A110">
        <v>106</v>
      </c>
      <c r="B110">
        <v>1907</v>
      </c>
      <c r="C110" s="5">
        <v>2.04</v>
      </c>
      <c r="D110">
        <v>1999</v>
      </c>
      <c r="E110" s="5">
        <v>1.72</v>
      </c>
      <c r="F110">
        <v>1901</v>
      </c>
      <c r="G110" s="5">
        <v>2.59</v>
      </c>
      <c r="H110">
        <v>1967</v>
      </c>
      <c r="I110" s="5">
        <v>3.99</v>
      </c>
      <c r="J110">
        <v>1911</v>
      </c>
      <c r="K110" s="5">
        <v>5.22</v>
      </c>
      <c r="L110">
        <v>1940</v>
      </c>
      <c r="M110" s="5">
        <v>6.77</v>
      </c>
      <c r="N110">
        <v>1955</v>
      </c>
      <c r="O110" s="5">
        <v>5.83</v>
      </c>
      <c r="P110">
        <v>1960</v>
      </c>
      <c r="Q110" s="5">
        <v>5.75</v>
      </c>
      <c r="R110">
        <v>1904</v>
      </c>
      <c r="S110" s="5">
        <v>5.75</v>
      </c>
      <c r="T110">
        <v>1898</v>
      </c>
      <c r="U110" s="5">
        <v>4.27</v>
      </c>
      <c r="V110">
        <v>2000</v>
      </c>
      <c r="W110" s="5">
        <v>2.74</v>
      </c>
      <c r="X110">
        <v>2000</v>
      </c>
      <c r="Y110" s="5">
        <v>1.36</v>
      </c>
      <c r="Z110">
        <v>2000</v>
      </c>
      <c r="AA110" s="5">
        <v>33.23</v>
      </c>
      <c r="AB110" s="5"/>
    </row>
    <row r="111" spans="1:28" ht="12.75">
      <c r="A111">
        <v>107</v>
      </c>
      <c r="B111">
        <v>1980</v>
      </c>
      <c r="C111" s="5">
        <v>2.1</v>
      </c>
      <c r="D111">
        <v>1919</v>
      </c>
      <c r="E111" s="5">
        <v>1.79</v>
      </c>
      <c r="F111">
        <v>1913</v>
      </c>
      <c r="G111" s="5">
        <v>2.61</v>
      </c>
      <c r="H111">
        <v>1921</v>
      </c>
      <c r="I111" s="5">
        <v>4.02</v>
      </c>
      <c r="J111">
        <v>1943</v>
      </c>
      <c r="K111" s="5">
        <v>5.23</v>
      </c>
      <c r="L111">
        <v>1897</v>
      </c>
      <c r="M111" s="5">
        <v>6.79</v>
      </c>
      <c r="N111">
        <v>1903</v>
      </c>
      <c r="O111" s="5">
        <v>6.07</v>
      </c>
      <c r="P111">
        <v>1936</v>
      </c>
      <c r="Q111" s="5">
        <v>6.11</v>
      </c>
      <c r="R111">
        <v>1903</v>
      </c>
      <c r="S111" s="5">
        <v>5.81</v>
      </c>
      <c r="T111">
        <v>1996</v>
      </c>
      <c r="U111" s="5">
        <v>4.29</v>
      </c>
      <c r="V111">
        <v>2001</v>
      </c>
      <c r="W111" s="5">
        <v>2.64</v>
      </c>
      <c r="X111">
        <v>2001</v>
      </c>
      <c r="Y111" s="5">
        <v>1.62</v>
      </c>
      <c r="Z111">
        <v>2001</v>
      </c>
      <c r="AA111" s="5">
        <v>34.739999999999995</v>
      </c>
      <c r="AB111" s="5"/>
    </row>
    <row r="112" spans="1:28" ht="12.75">
      <c r="A112">
        <v>108</v>
      </c>
      <c r="B112">
        <v>1939</v>
      </c>
      <c r="C112" s="5">
        <v>2.11</v>
      </c>
      <c r="D112">
        <v>1962</v>
      </c>
      <c r="E112" s="5">
        <v>1.84</v>
      </c>
      <c r="F112">
        <v>1998</v>
      </c>
      <c r="G112" s="5">
        <v>2.85</v>
      </c>
      <c r="H112">
        <v>1982</v>
      </c>
      <c r="I112" s="5">
        <v>4.05</v>
      </c>
      <c r="J112">
        <v>1960</v>
      </c>
      <c r="K112" s="5">
        <v>5.32</v>
      </c>
      <c r="L112">
        <v>1925</v>
      </c>
      <c r="M112" s="5">
        <v>7.27</v>
      </c>
      <c r="N112">
        <v>1902</v>
      </c>
      <c r="O112" s="5">
        <v>6.09</v>
      </c>
      <c r="P112">
        <v>1928</v>
      </c>
      <c r="Q112" s="5">
        <v>6.25</v>
      </c>
      <c r="R112">
        <v>1990</v>
      </c>
      <c r="S112" s="5">
        <v>5.85</v>
      </c>
      <c r="T112">
        <v>1982</v>
      </c>
      <c r="U112" s="5">
        <v>4.45</v>
      </c>
      <c r="V112">
        <v>2002</v>
      </c>
      <c r="W112" s="5">
        <v>0.48</v>
      </c>
      <c r="X112">
        <v>2002</v>
      </c>
      <c r="Y112" s="5">
        <v>0.67</v>
      </c>
      <c r="Z112">
        <v>2002</v>
      </c>
      <c r="AA112" s="5">
        <v>40.080000000000005</v>
      </c>
      <c r="AB112" s="5"/>
    </row>
    <row r="113" spans="1:28" ht="12.75">
      <c r="A113">
        <v>109</v>
      </c>
      <c r="B113">
        <v>1946</v>
      </c>
      <c r="C113" s="5">
        <v>2.16</v>
      </c>
      <c r="D113">
        <v>1951</v>
      </c>
      <c r="E113" s="5">
        <v>1.91</v>
      </c>
      <c r="F113">
        <v>2004</v>
      </c>
      <c r="G113" s="5">
        <v>2.95</v>
      </c>
      <c r="H113">
        <v>1924</v>
      </c>
      <c r="I113" s="5">
        <v>4.12</v>
      </c>
      <c r="J113">
        <v>1913</v>
      </c>
      <c r="K113" s="5">
        <v>5.57</v>
      </c>
      <c r="L113">
        <v>1981</v>
      </c>
      <c r="M113" s="5">
        <v>7.29</v>
      </c>
      <c r="N113">
        <v>1935</v>
      </c>
      <c r="O113" s="5">
        <v>6.2</v>
      </c>
      <c r="P113">
        <v>1977</v>
      </c>
      <c r="Q113" s="5">
        <v>6.25</v>
      </c>
      <c r="R113">
        <v>2002</v>
      </c>
      <c r="S113" s="5">
        <v>5.97</v>
      </c>
      <c r="T113">
        <v>1904</v>
      </c>
      <c r="U113" s="5">
        <v>4.67</v>
      </c>
      <c r="V113">
        <v>2003</v>
      </c>
      <c r="W113" s="5">
        <v>2.14</v>
      </c>
      <c r="X113">
        <v>2003</v>
      </c>
      <c r="Y113" s="5">
        <v>1.29</v>
      </c>
      <c r="Z113">
        <v>2003</v>
      </c>
      <c r="AA113" s="5">
        <v>28.150000000000006</v>
      </c>
      <c r="AB113" s="5"/>
    </row>
    <row r="114" spans="1:28" ht="12.75">
      <c r="A114">
        <v>110</v>
      </c>
      <c r="B114">
        <v>1999</v>
      </c>
      <c r="C114" s="5">
        <v>2.33</v>
      </c>
      <c r="D114">
        <v>1939</v>
      </c>
      <c r="E114" s="5">
        <v>1.92</v>
      </c>
      <c r="F114">
        <v>2002</v>
      </c>
      <c r="G114" s="5">
        <v>3.02</v>
      </c>
      <c r="H114">
        <v>1909</v>
      </c>
      <c r="I114" s="5">
        <v>4.17</v>
      </c>
      <c r="J114">
        <v>1970</v>
      </c>
      <c r="K114" s="5">
        <v>5.65</v>
      </c>
      <c r="L114">
        <v>1916</v>
      </c>
      <c r="M114" s="5">
        <v>7.5</v>
      </c>
      <c r="N114">
        <v>1952</v>
      </c>
      <c r="O114" s="5">
        <v>6.31</v>
      </c>
      <c r="P114">
        <v>1966</v>
      </c>
      <c r="Q114" s="5">
        <v>6.57</v>
      </c>
      <c r="R114">
        <v>1968</v>
      </c>
      <c r="S114" s="5">
        <v>6.01</v>
      </c>
      <c r="T114">
        <v>1979</v>
      </c>
      <c r="U114" s="5">
        <v>4.84</v>
      </c>
      <c r="V114">
        <v>2004</v>
      </c>
      <c r="W114" s="5">
        <v>1.45</v>
      </c>
      <c r="X114">
        <v>2004</v>
      </c>
      <c r="Y114" s="5">
        <v>1.75</v>
      </c>
      <c r="Z114">
        <v>2004</v>
      </c>
      <c r="AA114" s="5">
        <v>33.28999999999999</v>
      </c>
      <c r="AB114" s="5"/>
    </row>
    <row r="115" spans="1:28" ht="12.75">
      <c r="A115">
        <v>111</v>
      </c>
      <c r="B115">
        <v>1935</v>
      </c>
      <c r="C115" s="5">
        <v>2.43</v>
      </c>
      <c r="D115">
        <v>1953</v>
      </c>
      <c r="E115" s="5">
        <v>1.92</v>
      </c>
      <c r="F115">
        <v>1920</v>
      </c>
      <c r="G115" s="5">
        <v>3.04</v>
      </c>
      <c r="H115">
        <v>1960</v>
      </c>
      <c r="I115" s="5">
        <v>4.2</v>
      </c>
      <c r="J115">
        <v>1968</v>
      </c>
      <c r="K115" s="5">
        <v>5.8</v>
      </c>
      <c r="L115">
        <v>1931</v>
      </c>
      <c r="M115" s="5">
        <v>7.54</v>
      </c>
      <c r="N115">
        <v>1986</v>
      </c>
      <c r="O115" s="5">
        <v>6.37</v>
      </c>
      <c r="P115">
        <v>1912</v>
      </c>
      <c r="Q115" s="5">
        <v>6.66</v>
      </c>
      <c r="R115">
        <v>1941</v>
      </c>
      <c r="S115" s="5">
        <v>6.22</v>
      </c>
      <c r="T115">
        <v>2002</v>
      </c>
      <c r="U115" s="5">
        <v>4.96</v>
      </c>
      <c r="V115">
        <v>2005</v>
      </c>
      <c r="W115" s="5">
        <v>2.69</v>
      </c>
      <c r="X115">
        <v>2005</v>
      </c>
      <c r="Y115" s="5">
        <v>1.25</v>
      </c>
      <c r="Z115">
        <v>2005</v>
      </c>
      <c r="AA115" s="5">
        <v>29.77</v>
      </c>
      <c r="AB115" s="5"/>
    </row>
    <row r="116" spans="1:28" ht="12.75">
      <c r="A116">
        <v>112</v>
      </c>
      <c r="B116">
        <v>1916</v>
      </c>
      <c r="C116" s="5">
        <v>2.45</v>
      </c>
      <c r="D116">
        <v>2004</v>
      </c>
      <c r="E116" s="5">
        <v>1.95</v>
      </c>
      <c r="F116">
        <v>1991</v>
      </c>
      <c r="G116" s="5">
        <v>3.07</v>
      </c>
      <c r="H116">
        <v>2008</v>
      </c>
      <c r="I116" s="5">
        <v>4.22</v>
      </c>
      <c r="J116">
        <v>1905</v>
      </c>
      <c r="K116" s="5">
        <v>5.9</v>
      </c>
      <c r="L116">
        <v>2010</v>
      </c>
      <c r="M116" s="5">
        <v>7.9</v>
      </c>
      <c r="N116">
        <v>1982</v>
      </c>
      <c r="O116" s="5">
        <v>6.39</v>
      </c>
      <c r="P116">
        <v>1903</v>
      </c>
      <c r="Q116" s="5">
        <v>6.68</v>
      </c>
      <c r="R116">
        <v>1994</v>
      </c>
      <c r="S116" s="5">
        <v>6.34</v>
      </c>
      <c r="T116" s="28">
        <v>2013</v>
      </c>
      <c r="U116" s="22">
        <v>5.11</v>
      </c>
      <c r="V116">
        <v>2006</v>
      </c>
      <c r="W116" s="5">
        <v>1.5</v>
      </c>
      <c r="X116">
        <v>2006</v>
      </c>
      <c r="Y116" s="5">
        <v>2.11</v>
      </c>
      <c r="Z116">
        <v>2006</v>
      </c>
      <c r="AA116" s="5">
        <v>28.52</v>
      </c>
      <c r="AB116" s="5"/>
    </row>
    <row r="117" spans="1:28" ht="12.75">
      <c r="A117">
        <v>113</v>
      </c>
      <c r="B117">
        <v>1906</v>
      </c>
      <c r="C117" s="5">
        <v>2.47</v>
      </c>
      <c r="D117">
        <v>2002</v>
      </c>
      <c r="E117" s="5">
        <v>2.1</v>
      </c>
      <c r="F117">
        <v>1942</v>
      </c>
      <c r="G117" s="5">
        <v>3.19</v>
      </c>
      <c r="H117">
        <v>1945</v>
      </c>
      <c r="I117" s="5">
        <v>4.31</v>
      </c>
      <c r="J117">
        <v>1938</v>
      </c>
      <c r="K117" s="5">
        <v>5.93</v>
      </c>
      <c r="L117">
        <v>1920</v>
      </c>
      <c r="M117" s="5">
        <v>8.33</v>
      </c>
      <c r="N117">
        <v>2010</v>
      </c>
      <c r="O117" s="5">
        <v>6.63</v>
      </c>
      <c r="P117">
        <v>1978</v>
      </c>
      <c r="Q117" s="5">
        <v>7.15</v>
      </c>
      <c r="R117">
        <v>1980</v>
      </c>
      <c r="S117" s="5">
        <v>6.81</v>
      </c>
      <c r="T117">
        <v>2005</v>
      </c>
      <c r="U117" s="5">
        <v>5.25</v>
      </c>
      <c r="V117">
        <v>2007</v>
      </c>
      <c r="W117" s="5">
        <v>0.64</v>
      </c>
      <c r="X117">
        <v>2007</v>
      </c>
      <c r="Y117" s="5">
        <v>2.42</v>
      </c>
      <c r="Z117">
        <v>2007</v>
      </c>
      <c r="AA117" s="5">
        <v>29.840000000000003</v>
      </c>
      <c r="AB117" s="5"/>
    </row>
    <row r="118" spans="1:28" ht="12.75">
      <c r="A118">
        <v>114</v>
      </c>
      <c r="B118">
        <v>1929</v>
      </c>
      <c r="C118" s="5">
        <v>2.51</v>
      </c>
      <c r="D118">
        <v>1915</v>
      </c>
      <c r="E118" s="5">
        <v>2.18</v>
      </c>
      <c r="F118">
        <v>1976</v>
      </c>
      <c r="G118" s="5">
        <v>3.27</v>
      </c>
      <c r="H118">
        <v>1938</v>
      </c>
      <c r="I118" s="5">
        <v>4.44</v>
      </c>
      <c r="J118">
        <v>1902</v>
      </c>
      <c r="K118" s="5">
        <v>6.27</v>
      </c>
      <c r="L118">
        <v>1943</v>
      </c>
      <c r="M118" s="5">
        <v>8.34</v>
      </c>
      <c r="N118">
        <v>1912</v>
      </c>
      <c r="O118" s="5">
        <v>6.78</v>
      </c>
      <c r="P118">
        <v>1980</v>
      </c>
      <c r="Q118" s="5">
        <v>7.6</v>
      </c>
      <c r="R118">
        <v>1985</v>
      </c>
      <c r="S118" s="5">
        <v>7.1</v>
      </c>
      <c r="T118">
        <v>2009</v>
      </c>
      <c r="U118" s="5">
        <v>5.44</v>
      </c>
      <c r="V118">
        <v>2008</v>
      </c>
      <c r="W118" s="5">
        <v>1.37</v>
      </c>
      <c r="X118">
        <v>2008</v>
      </c>
      <c r="Y118" s="5">
        <v>2.12</v>
      </c>
      <c r="Z118">
        <v>2008</v>
      </c>
      <c r="AA118" s="5">
        <v>27.010000000000005</v>
      </c>
      <c r="AB118" s="5"/>
    </row>
    <row r="119" spans="1:28" ht="12.75">
      <c r="A119">
        <v>115</v>
      </c>
      <c r="B119">
        <v>1969</v>
      </c>
      <c r="C119" s="5">
        <v>2.69</v>
      </c>
      <c r="D119">
        <v>1981</v>
      </c>
      <c r="E119" s="5">
        <v>2.19</v>
      </c>
      <c r="F119">
        <v>1966</v>
      </c>
      <c r="G119" s="5">
        <v>3.29</v>
      </c>
      <c r="H119">
        <v>2002</v>
      </c>
      <c r="I119" s="5">
        <v>4.78</v>
      </c>
      <c r="J119">
        <v>1999</v>
      </c>
      <c r="K119" s="5">
        <v>6.36</v>
      </c>
      <c r="L119">
        <v>1939</v>
      </c>
      <c r="M119" s="5">
        <v>8.49</v>
      </c>
      <c r="N119">
        <v>1978</v>
      </c>
      <c r="O119" s="5">
        <v>7.01</v>
      </c>
      <c r="P119">
        <v>1972</v>
      </c>
      <c r="Q119" s="5">
        <v>7.62</v>
      </c>
      <c r="R119">
        <v>1986</v>
      </c>
      <c r="S119" s="5">
        <v>7.48</v>
      </c>
      <c r="T119">
        <v>1995</v>
      </c>
      <c r="U119" s="5">
        <v>5.67</v>
      </c>
      <c r="V119">
        <v>2009</v>
      </c>
      <c r="W119" s="5">
        <v>0.6</v>
      </c>
      <c r="X119">
        <v>2009</v>
      </c>
      <c r="Y119" s="5">
        <v>1.91</v>
      </c>
      <c r="Z119">
        <v>2009</v>
      </c>
      <c r="AA119" s="5">
        <v>26.990000000000002</v>
      </c>
      <c r="AB119" s="5"/>
    </row>
    <row r="120" spans="1:28" ht="12.75">
      <c r="A120">
        <v>116</v>
      </c>
      <c r="B120">
        <v>1997</v>
      </c>
      <c r="C120" s="5">
        <v>2.77</v>
      </c>
      <c r="D120">
        <v>1937</v>
      </c>
      <c r="E120" s="5">
        <v>2.26</v>
      </c>
      <c r="F120">
        <v>1951</v>
      </c>
      <c r="G120" s="5">
        <v>3.34</v>
      </c>
      <c r="H120">
        <v>1954</v>
      </c>
      <c r="I120" s="5">
        <v>5.01</v>
      </c>
      <c r="J120">
        <v>1918</v>
      </c>
      <c r="K120" s="5">
        <v>6.62</v>
      </c>
      <c r="L120">
        <v>1905</v>
      </c>
      <c r="M120" s="5">
        <v>8.64</v>
      </c>
      <c r="N120">
        <v>1913</v>
      </c>
      <c r="O120" s="5">
        <v>7.14</v>
      </c>
      <c r="P120">
        <v>1959</v>
      </c>
      <c r="Q120" s="5">
        <v>7.83</v>
      </c>
      <c r="R120">
        <v>1959</v>
      </c>
      <c r="S120" s="5">
        <v>7.73</v>
      </c>
      <c r="T120">
        <v>1941</v>
      </c>
      <c r="U120" s="5">
        <v>5.69</v>
      </c>
      <c r="V120">
        <v>2010</v>
      </c>
      <c r="W120" s="5">
        <v>1.92</v>
      </c>
      <c r="X120">
        <v>2010</v>
      </c>
      <c r="Y120" s="5">
        <v>1.97</v>
      </c>
      <c r="Z120">
        <v>2010</v>
      </c>
      <c r="AA120" s="5">
        <v>40.87</v>
      </c>
      <c r="AB120" s="5"/>
    </row>
    <row r="121" spans="1:28" ht="12.75">
      <c r="A121">
        <v>117</v>
      </c>
      <c r="B121">
        <v>1967</v>
      </c>
      <c r="C121" s="5">
        <v>2.82</v>
      </c>
      <c r="D121">
        <v>1945</v>
      </c>
      <c r="E121" s="5">
        <v>2.41</v>
      </c>
      <c r="F121">
        <v>1973</v>
      </c>
      <c r="G121" s="5">
        <v>3.39</v>
      </c>
      <c r="H121" s="28">
        <v>2013</v>
      </c>
      <c r="I121" s="22">
        <v>5.02</v>
      </c>
      <c r="J121">
        <v>1912</v>
      </c>
      <c r="K121" s="5">
        <v>6.65</v>
      </c>
      <c r="L121">
        <v>1968</v>
      </c>
      <c r="M121" s="5">
        <v>8.77</v>
      </c>
      <c r="N121">
        <v>1900</v>
      </c>
      <c r="O121" s="5">
        <v>7.5</v>
      </c>
      <c r="P121">
        <v>1995</v>
      </c>
      <c r="Q121" s="5">
        <v>7.85</v>
      </c>
      <c r="R121">
        <v>2010</v>
      </c>
      <c r="S121" s="5">
        <v>8.42</v>
      </c>
      <c r="T121">
        <v>2007</v>
      </c>
      <c r="U121" s="5">
        <v>5.74</v>
      </c>
      <c r="V121">
        <v>2011</v>
      </c>
      <c r="W121" s="5">
        <v>1.15</v>
      </c>
      <c r="X121">
        <v>2011</v>
      </c>
      <c r="Y121" s="5">
        <v>1.46</v>
      </c>
      <c r="Z121">
        <v>2011</v>
      </c>
      <c r="AA121" s="5">
        <v>29.39</v>
      </c>
      <c r="AB121" s="5"/>
    </row>
    <row r="122" spans="1:28" ht="12.75">
      <c r="A122">
        <v>118</v>
      </c>
      <c r="B122">
        <v>1996</v>
      </c>
      <c r="C122" s="5">
        <v>2.84</v>
      </c>
      <c r="D122">
        <v>1971</v>
      </c>
      <c r="E122" s="5">
        <v>2.56</v>
      </c>
      <c r="F122">
        <v>1979</v>
      </c>
      <c r="G122" s="5">
        <v>3.41</v>
      </c>
      <c r="H122">
        <v>1896</v>
      </c>
      <c r="I122" s="5">
        <v>5.15</v>
      </c>
      <c r="J122">
        <v>1973</v>
      </c>
      <c r="K122" s="5">
        <v>6.84</v>
      </c>
      <c r="L122">
        <v>1914</v>
      </c>
      <c r="M122" s="5">
        <v>8.98</v>
      </c>
      <c r="N122">
        <v>1949</v>
      </c>
      <c r="O122" s="5">
        <v>7.63</v>
      </c>
      <c r="P122">
        <v>1924</v>
      </c>
      <c r="Q122" s="5">
        <v>8.01</v>
      </c>
      <c r="R122">
        <v>1942</v>
      </c>
      <c r="S122" s="5">
        <v>8.44</v>
      </c>
      <c r="T122">
        <v>1911</v>
      </c>
      <c r="U122" s="5">
        <v>6.27</v>
      </c>
      <c r="V122">
        <v>2012</v>
      </c>
      <c r="W122" s="5">
        <v>1.39</v>
      </c>
      <c r="X122">
        <v>2012</v>
      </c>
      <c r="Y122" s="5">
        <v>1.19</v>
      </c>
      <c r="Z122">
        <v>2012</v>
      </c>
      <c r="AA122" s="5">
        <v>28.42</v>
      </c>
      <c r="AB122" s="5"/>
    </row>
    <row r="123" spans="1:28" ht="12.75">
      <c r="A123">
        <v>119</v>
      </c>
      <c r="B123">
        <v>1950</v>
      </c>
      <c r="C123" s="5">
        <v>2.94</v>
      </c>
      <c r="D123">
        <v>1922</v>
      </c>
      <c r="E123" s="5">
        <v>3.05</v>
      </c>
      <c r="F123">
        <v>1977</v>
      </c>
      <c r="G123" s="5">
        <v>3.52</v>
      </c>
      <c r="H123">
        <v>2001</v>
      </c>
      <c r="I123" s="5">
        <v>5.33</v>
      </c>
      <c r="J123">
        <v>1942</v>
      </c>
      <c r="K123" s="5">
        <v>7.18</v>
      </c>
      <c r="L123">
        <v>1946</v>
      </c>
      <c r="M123" s="5">
        <v>9.41</v>
      </c>
      <c r="N123">
        <v>1999</v>
      </c>
      <c r="O123" s="5">
        <v>8.17</v>
      </c>
      <c r="P123">
        <v>1941</v>
      </c>
      <c r="Q123" s="5">
        <v>9.52</v>
      </c>
      <c r="R123">
        <v>1934</v>
      </c>
      <c r="S123" s="5">
        <v>8.79</v>
      </c>
      <c r="T123">
        <v>1900</v>
      </c>
      <c r="U123" s="5">
        <v>6.88</v>
      </c>
      <c r="V123" s="28">
        <v>2013</v>
      </c>
      <c r="W123" s="22" t="s">
        <v>55</v>
      </c>
      <c r="X123" s="28">
        <v>2013</v>
      </c>
      <c r="Y123" s="22" t="s">
        <v>55</v>
      </c>
      <c r="Z123" s="28">
        <v>2013</v>
      </c>
      <c r="AA123" s="22" t="s">
        <v>57</v>
      </c>
      <c r="AB123" s="5"/>
    </row>
    <row r="124" spans="8:17" ht="12.75">
      <c r="H124" s="5"/>
      <c r="I124" s="5"/>
      <c r="J124" s="5"/>
      <c r="K124" s="5"/>
      <c r="L124" s="5"/>
      <c r="M124" s="5"/>
      <c r="N124" s="5"/>
      <c r="P124" s="5"/>
      <c r="Q124" s="5"/>
    </row>
    <row r="125" spans="3:14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3:14" ht="12.7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2010-04-14T21:00:53Z</dcterms:created>
  <dcterms:modified xsi:type="dcterms:W3CDTF">2016-05-04T20:27:50Z</dcterms:modified>
  <cp:category/>
  <cp:version/>
  <cp:contentType/>
  <cp:contentStatus/>
</cp:coreProperties>
</file>